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ЭтаКнига"/>
  <bookViews>
    <workbookView xWindow="-120" yWindow="-120" windowWidth="23256" windowHeight="13176" activeTab="3"/>
  </bookViews>
  <sheets>
    <sheet name="ТИТУЛЬНЫЙ ЛИСТ" sheetId="1" r:id="rId1"/>
    <sheet name="РАЗДЕЛ 1" sheetId="2" r:id="rId2"/>
    <sheet name="РАЗДЕЛ 2" sheetId="4" r:id="rId3"/>
    <sheet name="коммуналка" sheetId="7" r:id="rId4"/>
    <sheet name="Лист3" sheetId="3" state="hidden" r:id="rId5"/>
  </sheets>
  <definedNames>
    <definedName name="TABLE" localSheetId="2">'РАЗДЕЛ 2'!#REF!</definedName>
    <definedName name="TABLE_2" localSheetId="2">'РАЗДЕЛ 2'!#REF!</definedName>
    <definedName name="_xlnm.Print_Titles" localSheetId="2">'РАЗДЕЛ 2'!$3:$6</definedName>
    <definedName name="_xlnm.Print_Area" localSheetId="4">Лист3!$A$1:$I$58</definedName>
    <definedName name="_xlnm.Print_Area" localSheetId="2">'РАЗДЕЛ 2'!$A$1:$FE$60</definedName>
    <definedName name="_xlnm.Print_Area" localSheetId="0">'ТИТУЛЬНЫЙ ЛИСТ'!$A$1:$E$38</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2" i="2"/>
  <c r="G88"/>
  <c r="K92" l="1"/>
  <c r="K83"/>
  <c r="J83"/>
  <c r="K82"/>
  <c r="J82"/>
  <c r="J92"/>
  <c r="I8" l="1"/>
  <c r="I9"/>
  <c r="K88" l="1"/>
  <c r="J88"/>
  <c r="K16"/>
  <c r="J16"/>
  <c r="K80" l="1"/>
  <c r="J80"/>
  <c r="J38"/>
  <c r="J20"/>
  <c r="K4" i="7"/>
  <c r="K3"/>
  <c r="M3" s="1"/>
  <c r="H3"/>
  <c r="E3"/>
  <c r="G20" i="2" l="1"/>
  <c r="F11"/>
  <c r="F76" l="1"/>
  <c r="E108" l="1"/>
  <c r="E107"/>
  <c r="E105"/>
  <c r="E104"/>
  <c r="E103"/>
  <c r="E102"/>
  <c r="E100"/>
  <c r="E99"/>
  <c r="E98"/>
  <c r="E96"/>
  <c r="E95"/>
  <c r="E94"/>
  <c r="E93"/>
  <c r="E92"/>
  <c r="E91"/>
  <c r="E90"/>
  <c r="E89"/>
  <c r="E88"/>
  <c r="E87"/>
  <c r="E86"/>
  <c r="E85"/>
  <c r="E84"/>
  <c r="E83"/>
  <c r="E82"/>
  <c r="E81"/>
  <c r="E80"/>
  <c r="E79"/>
  <c r="E78"/>
  <c r="E77"/>
  <c r="E75"/>
  <c r="E74"/>
  <c r="E73"/>
  <c r="E71"/>
  <c r="E69"/>
  <c r="E68"/>
  <c r="E67"/>
  <c r="E66"/>
  <c r="E65"/>
  <c r="E64"/>
  <c r="E63"/>
  <c r="E62"/>
  <c r="E60"/>
  <c r="E59"/>
  <c r="E58"/>
  <c r="E57"/>
  <c r="E55"/>
  <c r="E54"/>
  <c r="E53"/>
  <c r="E52"/>
  <c r="E51"/>
  <c r="E47"/>
  <c r="E48"/>
  <c r="E45"/>
  <c r="E44"/>
  <c r="E43"/>
  <c r="E41"/>
  <c r="E40"/>
  <c r="E39"/>
  <c r="E38"/>
  <c r="E37"/>
  <c r="E34"/>
  <c r="E33"/>
  <c r="E32"/>
  <c r="E30"/>
  <c r="E29"/>
  <c r="E28"/>
  <c r="E27"/>
  <c r="E26"/>
  <c r="E24"/>
  <c r="E23"/>
  <c r="E22"/>
  <c r="E21"/>
  <c r="E19"/>
  <c r="E17"/>
  <c r="E16"/>
  <c r="E15"/>
  <c r="F106"/>
  <c r="E106" s="1"/>
  <c r="G106"/>
  <c r="H106"/>
  <c r="I106"/>
  <c r="J106"/>
  <c r="K106"/>
  <c r="F101"/>
  <c r="G101"/>
  <c r="E101" s="1"/>
  <c r="H101"/>
  <c r="I101"/>
  <c r="J101"/>
  <c r="K101"/>
  <c r="F97"/>
  <c r="G97"/>
  <c r="E97" s="1"/>
  <c r="H97"/>
  <c r="I97"/>
  <c r="J97"/>
  <c r="K97"/>
  <c r="I72"/>
  <c r="F70"/>
  <c r="E70" s="1"/>
  <c r="G70"/>
  <c r="H70"/>
  <c r="I70"/>
  <c r="J70"/>
  <c r="K70"/>
  <c r="F61"/>
  <c r="G61"/>
  <c r="E61" s="1"/>
  <c r="H61"/>
  <c r="I61"/>
  <c r="J61"/>
  <c r="K61"/>
  <c r="F56"/>
  <c r="G56"/>
  <c r="H56"/>
  <c r="I56"/>
  <c r="J56"/>
  <c r="K56"/>
  <c r="G76"/>
  <c r="G72" s="1"/>
  <c r="H76"/>
  <c r="H72" s="1"/>
  <c r="I76"/>
  <c r="J76"/>
  <c r="J72" s="1"/>
  <c r="K76"/>
  <c r="K72" s="1"/>
  <c r="F50"/>
  <c r="F49" s="1"/>
  <c r="E49" s="1"/>
  <c r="G50"/>
  <c r="G49" s="1"/>
  <c r="H50"/>
  <c r="I50"/>
  <c r="I49" s="1"/>
  <c r="J50"/>
  <c r="J49" s="1"/>
  <c r="K50"/>
  <c r="K49" s="1"/>
  <c r="H49"/>
  <c r="F46"/>
  <c r="G46"/>
  <c r="E46" s="1"/>
  <c r="H46"/>
  <c r="I46"/>
  <c r="J46"/>
  <c r="K46"/>
  <c r="F42"/>
  <c r="G42"/>
  <c r="H42"/>
  <c r="I42"/>
  <c r="J42"/>
  <c r="K42"/>
  <c r="K31"/>
  <c r="J31"/>
  <c r="K25"/>
  <c r="J25"/>
  <c r="K20"/>
  <c r="K18"/>
  <c r="J18"/>
  <c r="K14"/>
  <c r="J14"/>
  <c r="K11"/>
  <c r="J11"/>
  <c r="G31"/>
  <c r="E31" s="1"/>
  <c r="H31"/>
  <c r="I31"/>
  <c r="G25"/>
  <c r="H25"/>
  <c r="I25"/>
  <c r="H20"/>
  <c r="I20"/>
  <c r="G18"/>
  <c r="H18"/>
  <c r="I18"/>
  <c r="G14"/>
  <c r="H14"/>
  <c r="I14"/>
  <c r="G11"/>
  <c r="H11"/>
  <c r="I11"/>
  <c r="I10" s="1"/>
  <c r="F31"/>
  <c r="F25"/>
  <c r="E25" s="1"/>
  <c r="F20"/>
  <c r="F18"/>
  <c r="E18" s="1"/>
  <c r="F14"/>
  <c r="E13"/>
  <c r="E20" l="1"/>
  <c r="E50"/>
  <c r="H10"/>
  <c r="F36"/>
  <c r="E56"/>
  <c r="E42"/>
  <c r="E76"/>
  <c r="E14"/>
  <c r="F72"/>
  <c r="K36"/>
  <c r="K35" s="1"/>
  <c r="K8" s="1"/>
  <c r="K9" s="1"/>
  <c r="J36"/>
  <c r="J35" s="1"/>
  <c r="J8" s="1"/>
  <c r="J9" s="1"/>
  <c r="G36"/>
  <c r="G35" s="1"/>
  <c r="G10"/>
  <c r="I36"/>
  <c r="I35" s="1"/>
  <c r="H36"/>
  <c r="H35" s="1"/>
  <c r="K10"/>
  <c r="J10"/>
  <c r="E11"/>
  <c r="F10"/>
  <c r="G9" l="1"/>
  <c r="H8"/>
  <c r="H9" s="1"/>
  <c r="E36"/>
  <c r="E72"/>
  <c r="F35"/>
  <c r="E10"/>
  <c r="E35" l="1"/>
  <c r="F9" l="1"/>
  <c r="E9" s="1"/>
  <c r="E8"/>
</calcChain>
</file>

<file path=xl/sharedStrings.xml><?xml version="1.0" encoding="utf-8"?>
<sst xmlns="http://schemas.openxmlformats.org/spreadsheetml/2006/main" count="481" uniqueCount="290">
  <si>
    <t>Утверждаю</t>
  </si>
  <si>
    <t>(наименование должности уполномоченного лица)</t>
  </si>
  <si>
    <t>(наименование учреждения)</t>
  </si>
  <si>
    <t>________</t>
  </si>
  <si>
    <t>(подпись)</t>
  </si>
  <si>
    <t>(расшифровка подписи)</t>
  </si>
  <si>
    <t>"__" __________ 20__ г.</t>
  </si>
  <si>
    <t>Коды</t>
  </si>
  <si>
    <t>Дата</t>
  </si>
  <si>
    <t>Орган, осуществляющий функции и полномочия учредителя</t>
  </si>
  <si>
    <t>________________________</t>
  </si>
  <si>
    <t>по Сводному реестру</t>
  </si>
  <si>
    <t>глава по БК</t>
  </si>
  <si>
    <t>Учреждение</t>
  </si>
  <si>
    <t>ИНН</t>
  </si>
  <si>
    <t>КПП</t>
  </si>
  <si>
    <t>Единица измерения: руб.</t>
  </si>
  <si>
    <t>по ОКЕИ</t>
  </si>
  <si>
    <t>от "__" __________ 20__ г.</t>
  </si>
  <si>
    <t>Наименование показателя</t>
  </si>
  <si>
    <t>Код строки</t>
  </si>
  <si>
    <t>Код по бюджетной классификации Российской Федерации &lt;2&gt;</t>
  </si>
  <si>
    <t>Аналитический код &lt;3&gt;</t>
  </si>
  <si>
    <t>Сумма</t>
  </si>
  <si>
    <t>в том числе</t>
  </si>
  <si>
    <t>за пределами планового периода</t>
  </si>
  <si>
    <t>очередной финансовый год всего</t>
  </si>
  <si>
    <t>субсидии на финансовое обеспечение выполнения муниципального задания</t>
  </si>
  <si>
    <t>доходы от иной приносящей доход деятельности</t>
  </si>
  <si>
    <t>субсидии на иные цели</t>
  </si>
  <si>
    <t>прочие</t>
  </si>
  <si>
    <t>первый год планового периода</t>
  </si>
  <si>
    <t>второй год планового периода</t>
  </si>
  <si>
    <t>Остаток средств на начало текущего финансового года &lt;4&gt;</t>
  </si>
  <si>
    <t>х</t>
  </si>
  <si>
    <t>Остаток средств на конец текущего финансового года &lt;4&gt;</t>
  </si>
  <si>
    <t>Доходы, всего:</t>
  </si>
  <si>
    <t>в том числе:</t>
  </si>
  <si>
    <t>доходы от собственности, всего</t>
  </si>
  <si>
    <t>доходы от оказания услуг, работ, компенсации затрат учреждений, всего</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</si>
  <si>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</si>
  <si>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</si>
  <si>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</si>
  <si>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</si>
  <si>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</si>
  <si>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</si>
  <si>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&lt;5&gt;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</si>
  <si>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</si>
  <si>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</si>
  <si>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</si>
  <si>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</si>
  <si>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</si>
  <si>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</si>
  <si>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</si>
  <si>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</si>
  <si>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</si>
  <si>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</si>
  <si>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</si>
  <si>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</si>
  <si>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</si>
  <si>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</si>
  <si>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</si>
  <si>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</si>
  <si>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</si>
  <si>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</si>
  <si>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</si>
  <si>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</si>
  <si>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</si>
  <si>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</si>
  <si>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</si>
  <si>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</si>
  <si>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</si>
  <si>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</si>
  <si>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</si>
  <si>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</si>
  <si>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</si>
  <si>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</si>
  <si>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&lt;6&gt;</t>
  </si>
  <si>
    <t>закупку научно-исследовательских и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</si>
  <si>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</si>
  <si>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прочую закупку товаров, работ и услуг</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</si>
  <si>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</si>
  <si>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</si>
  <si>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</si>
  <si>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</si>
  <si>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</si>
  <si>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&lt;7&gt;</t>
  </si>
  <si>
    <t>налог на прибыль</t>
  </si>
  <si>
    <t>налог на добавленную стоимость</t>
  </si>
  <si>
    <t>прочие налоги, уменьшающие доход</t>
  </si>
  <si>
    <t>Прочие выплаты, всего &lt;8&gt;</t>
  </si>
  <si>
    <t>возврат в бюджет средств субсидии</t>
  </si>
  <si>
    <t>На 2023 г.</t>
  </si>
  <si>
    <t>№ п/п</t>
  </si>
  <si>
    <t>Коды строк</t>
  </si>
  <si>
    <t>Год начала закупки</t>
  </si>
  <si>
    <t xml:space="preserve">Код по бюджетной классификации Российской Федерации &lt;9.1&gt; </t>
  </si>
  <si>
    <t>Выплаты на закупку товаров, работ, услуг, всего &lt;10&gt;</t>
  </si>
  <si>
    <t>в соответствии с Федеральным законом № 44-ФЗ</t>
  </si>
  <si>
    <t>x</t>
  </si>
  <si>
    <t>из них &lt;9.1&gt;:</t>
  </si>
  <si>
    <t>26310.1</t>
  </si>
  <si>
    <t xml:space="preserve">в соответствии с Федеральным законом </t>
  </si>
  <si>
    <t>№ 223-ФЗ</t>
  </si>
  <si>
    <t>за счет субсидий, предоставляемых на финансовое обеспечение выполнения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</si>
  <si>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</si>
  <si>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</si>
  <si>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</si>
  <si>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</si>
  <si>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</si>
  <si>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</si>
  <si>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&lt;14&gt;</t>
  </si>
  <si>
    <t>26430.1</t>
  </si>
  <si>
    <t>за счет средств обязательного медицинского страхования</t>
  </si>
  <si>
    <t>1.4.4.1</t>
  </si>
  <si>
    <t>1.4.4.2</t>
  </si>
  <si>
    <t>за счет прочих источников финансового обеспечения</t>
  </si>
  <si>
    <t>1.4.5.1</t>
  </si>
  <si>
    <t>26451.1</t>
  </si>
  <si>
    <t>1.4.5.2</t>
  </si>
  <si>
    <t>в соответствии с Федеральным законом №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</si>
  <si>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</si>
  <si>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</si>
  <si>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Руководитель учреждения</t>
  </si>
  <si>
    <t>СОГЛАСОВАНО</t>
  </si>
  <si>
    <t>Раздел 2. Сведения по выплатам на закупки товаров, работ,услуг</t>
  </si>
  <si>
    <t>1.1</t>
  </si>
  <si>
    <t>1.2</t>
  </si>
  <si>
    <t>1.3</t>
  </si>
  <si>
    <t>1.3.1</t>
  </si>
  <si>
    <t>1.3.2</t>
  </si>
  <si>
    <t>1.4</t>
  </si>
  <si>
    <t>1.4.1</t>
  </si>
  <si>
    <t>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&lt;11&gt;</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</si>
  <si>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&lt;11&gt;</t>
  </si>
  <si>
    <t>по контрактам (договорам), заключенным до начала текущего финансового года с учетом требований Федерального закона № 44-ФЗ и Федерального закона № 223-ФЗ &lt;12&gt;</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</si>
  <si>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&lt;12&gt;</t>
  </si>
  <si>
    <t>в соответствии с Федеральным законом № 223-ФЗ &lt;13&gt;</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</si>
  <si>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&lt;14&gt;</t>
  </si>
  <si>
    <t>на 2022 г. (очередной финансовый год)</t>
  </si>
  <si>
    <t>на 2023 г. (первый год планового периода)</t>
  </si>
  <si>
    <t>на 2024г. (второй год планового периода)</t>
  </si>
  <si>
    <t>На 2024 г.</t>
  </si>
  <si>
    <t xml:space="preserve">Услуги связи (221) </t>
  </si>
  <si>
    <t>2641</t>
  </si>
  <si>
    <t>244</t>
  </si>
  <si>
    <t>221</t>
  </si>
  <si>
    <t>Транспортные услуги (222)</t>
  </si>
  <si>
    <t>2642</t>
  </si>
  <si>
    <t>222</t>
  </si>
  <si>
    <t>Коммунальные услуги (223)</t>
  </si>
  <si>
    <t>2643</t>
  </si>
  <si>
    <t>223</t>
  </si>
  <si>
    <t>Арендная плата за пользование имуществом (224)</t>
  </si>
  <si>
    <t>2644</t>
  </si>
  <si>
    <t>224</t>
  </si>
  <si>
    <t>Работы, услуги по содержанию имущества (225)</t>
  </si>
  <si>
    <t>2645</t>
  </si>
  <si>
    <t>225</t>
  </si>
  <si>
    <t>Прочие работы, услуги (226)</t>
  </si>
  <si>
    <t>2646</t>
  </si>
  <si>
    <t>226</t>
  </si>
  <si>
    <t>Страхование (227)</t>
  </si>
  <si>
    <t>2647</t>
  </si>
  <si>
    <t>227</t>
  </si>
  <si>
    <t>Услуги, работы для целей капитальных вложений (228)</t>
  </si>
  <si>
    <t>2648</t>
  </si>
  <si>
    <t>228</t>
  </si>
  <si>
    <t>Увеличение стоимости основных средств (310)</t>
  </si>
  <si>
    <t>2649</t>
  </si>
  <si>
    <t>310</t>
  </si>
  <si>
    <t>Увеличение стоимости лекарственных препаратов и материалов, применяемых в медицинских целях (341)</t>
  </si>
  <si>
    <t>2650</t>
  </si>
  <si>
    <t>341</t>
  </si>
  <si>
    <t>Увеличение стоимости продуктов питания (342)</t>
  </si>
  <si>
    <t>2651</t>
  </si>
  <si>
    <t>342</t>
  </si>
  <si>
    <t>Увеличение стоимости горюче-смазочных материалов (343)</t>
  </si>
  <si>
    <t>2652</t>
  </si>
  <si>
    <t>343</t>
  </si>
  <si>
    <t>Увеличение стоимости строительных материалов (344)</t>
  </si>
  <si>
    <t>2653</t>
  </si>
  <si>
    <t>344</t>
  </si>
  <si>
    <t>Увеличение стоимости мягкого инвентаря (345)</t>
  </si>
  <si>
    <t>2654</t>
  </si>
  <si>
    <t>345</t>
  </si>
  <si>
    <t xml:space="preserve">Увеличение стоимости прочих оборотных запасов (материалов) (346) </t>
  </si>
  <si>
    <t>2655</t>
  </si>
  <si>
    <t>346</t>
  </si>
  <si>
    <t>Увеличение стоимости материальных запасов для целей капитальных вложений (347)</t>
  </si>
  <si>
    <t>2656</t>
  </si>
  <si>
    <t>347</t>
  </si>
  <si>
    <t>2657</t>
  </si>
  <si>
    <t>349</t>
  </si>
  <si>
    <t>(уполномоченное лицо учреждения)</t>
  </si>
  <si>
    <t>(должность)</t>
  </si>
  <si>
    <t>Исполнитель</t>
  </si>
  <si>
    <t>(фамилия, инициалы)</t>
  </si>
  <si>
    <t>(телефон)</t>
  </si>
  <si>
    <t>"</t>
  </si>
  <si>
    <t xml:space="preserve"> г.</t>
  </si>
  <si>
    <t>(наименование должности уполномоченного лица учредителя)</t>
  </si>
  <si>
    <r>
      <t xml:space="preserve">Раздел 2. Сведения по выплатам на закупки товаров, работ, услуг </t>
    </r>
    <r>
      <rPr>
        <b/>
        <vertAlign val="superscript"/>
        <sz val="8"/>
        <rFont val="Times New Roman"/>
        <family val="1"/>
        <charset val="204"/>
      </rPr>
      <t>9</t>
    </r>
  </si>
  <si>
    <t>№
п/п</t>
  </si>
  <si>
    <t>Коды
строк</t>
  </si>
  <si>
    <t>Год
начала закупки</t>
  </si>
  <si>
    <t>на 20</t>
  </si>
  <si>
    <t>(очередной финансовый год)</t>
  </si>
  <si>
    <t>(первый год планового периода)</t>
  </si>
  <si>
    <t>(второй год планового периода)</t>
  </si>
  <si>
    <t>1</t>
  </si>
  <si>
    <t>2</t>
  </si>
  <si>
    <t>3</t>
  </si>
  <si>
    <t>4</t>
  </si>
  <si>
    <t>5</t>
  </si>
  <si>
    <t>6</t>
  </si>
  <si>
    <t>7</t>
  </si>
  <si>
    <t>8</t>
  </si>
  <si>
    <r>
      <t xml:space="preserve">Выплаты на закупку товаров, работ, услуг, всего </t>
    </r>
    <r>
      <rPr>
        <b/>
        <vertAlign val="superscript"/>
        <sz val="8"/>
        <rFont val="Times New Roman"/>
        <family val="1"/>
        <charset val="204"/>
      </rPr>
      <t>10</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</si>
  <si>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</si>
  <si>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11</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</si>
  <si>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</si>
  <si>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11</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</si>
  <si>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</si>
  <si>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12</t>
    </r>
  </si>
  <si>
    <t>26300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</si>
  <si>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12</t>
    </r>
  </si>
  <si>
    <t>26400</t>
  </si>
  <si>
    <t>в том числе:
за счет субсидий, предоставляемых на финансовое обеспечение выполнения муниципального задания</t>
  </si>
  <si>
    <t>26410</t>
  </si>
  <si>
    <t>в том числе:
в соответствии с Федеральным законом № 44-ФЗ</t>
  </si>
  <si>
    <t>26411</t>
  </si>
  <si>
    <r>
      <t xml:space="preserve">в соответствии с Федеральным законом № 223-ФЗ </t>
    </r>
    <r>
      <rPr>
        <vertAlign val="superscript"/>
        <sz val="8"/>
        <rFont val="Times New Roman"/>
        <family val="1"/>
        <charset val="204"/>
      </rPr>
      <t>13</t>
    </r>
  </si>
  <si>
    <t>26412</t>
  </si>
  <si>
    <t>1.4.2</t>
  </si>
  <si>
    <t>26420</t>
  </si>
  <si>
    <t>26421</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</si>
  <si>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</si>
  <si>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</si>
  <si>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14</t>
    </r>
  </si>
  <si>
    <t>26430</t>
  </si>
  <si>
    <t>1.4.4</t>
  </si>
  <si>
    <t>26440</t>
  </si>
  <si>
    <t>26441</t>
  </si>
  <si>
    <t>26442</t>
  </si>
  <si>
    <t>1.4.5</t>
  </si>
  <si>
    <t>26450</t>
  </si>
  <si>
    <t>26451</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</si>
  <si>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</si>
  <si>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14</t>
    </r>
  </si>
  <si>
    <t>26500</t>
  </si>
  <si>
    <t>26510</t>
  </si>
  <si>
    <t>26600</t>
  </si>
  <si>
    <t>26610</t>
  </si>
  <si>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</si>
  <si>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</si>
  <si>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</si>
  <si>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</si>
  <si>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муниципальным бюджетным учреждением показатель не формируется.</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</si>
  <si>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</si>
  <si>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</si>
  <si>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23</t>
  </si>
  <si>
    <t>24</t>
  </si>
  <si>
    <t>Увеличение стоимости прочих материальных запасов однократного применения</t>
  </si>
  <si>
    <t xml:space="preserve">План финансово-хозяйственной деятельности на 2023г. </t>
  </si>
  <si>
    <t>и плановый период 2024 и 2025 годов</t>
  </si>
  <si>
    <t>На 2025 г.</t>
  </si>
  <si>
    <t>25</t>
  </si>
  <si>
    <t>Наименование</t>
  </si>
  <si>
    <t>Фактическое потребление за декабрь 2021 года - ноябрь 2022 года</t>
  </si>
  <si>
    <t>Потребность на 2023 год</t>
  </si>
  <si>
    <t>БЮДЖЕТ НА 2023 год</t>
  </si>
  <si>
    <t>Роспись</t>
  </si>
  <si>
    <t>нат.ед.</t>
  </si>
  <si>
    <t>тыс.рублей</t>
  </si>
  <si>
    <t>тариф</t>
  </si>
  <si>
    <t>рублей</t>
  </si>
  <si>
    <t xml:space="preserve">Наименование муниципального учреждения: Детский сад №59 "Золотой ключик" </t>
  </si>
  <si>
    <t>Тепловая энергия,Гкал</t>
  </si>
  <si>
    <t>Горячая вода,т</t>
  </si>
  <si>
    <t>Электроэнергия,кВт</t>
  </si>
  <si>
    <t>Холодная вода,куб.м</t>
  </si>
  <si>
    <t>Водоотведение,куб.м.</t>
  </si>
  <si>
    <t>Плата за негативное воздействие на окружающую среду</t>
  </si>
  <si>
    <t xml:space="preserve"> Заведующий</t>
  </si>
  <si>
    <t>МАДОУ Д/с № 59 "Золотой ключик" комбинированного вида г.Улан-Удэ __________________</t>
  </si>
  <si>
    <t>Терещенко Е.А.</t>
  </si>
  <si>
    <t>0323080010</t>
  </si>
  <si>
    <t>032301001</t>
  </si>
  <si>
    <t>МАДОУ "Детский сад  № 59 "Золотой ключик" комбинированного вида г.Улан-Удэ ________________________</t>
  </si>
</sst>
</file>

<file path=xl/styles.xml><?xml version="1.0" encoding="utf-8"?>
<styleSheet xmlns="http://schemas.openxmlformats.org/spreadsheetml/2006/main">
  <numFmts count="4">
    <numFmt numFmtId="164" formatCode="_-* #,##0.00_р_._-;\-* #,##0.00_р_._-;_-* &quot;-&quot;??_р_._-;_-@_-"/>
    <numFmt numFmtId="165" formatCode="#,##0.00\ _₽"/>
    <numFmt numFmtId="166" formatCode="d/m;@"/>
    <numFmt numFmtId="167" formatCode="#,##0.00_р_.;[Red]\-#,##0.00_р_."/>
  </numFmts>
  <fonts count="26">
    <font>
      <sz val="11"/>
      <color theme="1"/>
      <name val="Calibri"/>
      <family val="2"/>
      <scheme val="minor"/>
    </font>
    <font>
      <sz val="11"/>
      <color theme="1"/>
      <name val="Calibri"/>
      <family val="2"/>
      <charset val="204"/>
      <scheme val="minor"/>
    </font>
    <font>
      <sz val="10"/>
      <name val="Times New Roman"/>
      <family val="1"/>
      <charset val="204"/>
    </font>
    <font>
      <u/>
      <sz val="11"/>
      <color theme="10"/>
      <name val="Calibri"/>
      <family val="2"/>
      <scheme val="minor"/>
    </font>
    <font>
      <u/>
      <sz val="11"/>
      <name val="Calibri"/>
      <family val="2"/>
      <scheme val="minor"/>
    </font>
    <font>
      <sz val="12"/>
      <name val="Times New Roman"/>
      <family val="1"/>
      <charset val="204"/>
    </font>
    <font>
      <sz val="9.5"/>
      <name val="Times New Roman"/>
      <family val="1"/>
      <charset val="204"/>
    </font>
    <font>
      <sz val="11"/>
      <name val="Calibri"/>
      <family val="2"/>
      <scheme val="minor"/>
    </font>
    <font>
      <sz val="10"/>
      <name val="Arial"/>
      <family val="2"/>
      <charset val="204"/>
    </font>
    <font>
      <sz val="4"/>
      <name val="Times New Roman"/>
      <family val="1"/>
      <charset val="204"/>
    </font>
    <font>
      <sz val="11"/>
      <name val="Calibri"/>
      <family val="2"/>
      <charset val="204"/>
      <scheme val="minor"/>
    </font>
    <font>
      <b/>
      <sz val="11"/>
      <name val="Calibri"/>
      <family val="2"/>
      <charset val="204"/>
      <scheme val="minor"/>
    </font>
    <font>
      <sz val="8"/>
      <name val="Times New Roman"/>
      <family val="1"/>
      <charset val="204"/>
    </font>
    <font>
      <sz val="6"/>
      <name val="Times New Roman"/>
      <family val="1"/>
      <charset val="204"/>
    </font>
    <font>
      <sz val="10"/>
      <name val="Arial Cyr"/>
      <charset val="204"/>
    </font>
    <font>
      <b/>
      <sz val="8"/>
      <name val="Times New Roman"/>
      <family val="1"/>
      <charset val="204"/>
    </font>
    <font>
      <b/>
      <vertAlign val="superscript"/>
      <sz val="8"/>
      <name val="Times New Roman"/>
      <family val="1"/>
      <charset val="204"/>
    </font>
    <font>
      <vertAlign val="superscript"/>
      <sz val="8"/>
      <name val="Times New Roman"/>
      <family val="1"/>
      <charset val="204"/>
    </font>
    <font>
      <sz val="7"/>
      <color indexed="9"/>
      <name val="Times New Roman"/>
      <family val="1"/>
      <charset val="204"/>
    </font>
    <font>
      <vertAlign val="superscript"/>
      <sz val="7"/>
      <name val="Times New Roman"/>
      <family val="1"/>
      <charset val="204"/>
    </font>
    <font>
      <sz val="7"/>
      <name val="Times New Roman"/>
      <family val="1"/>
      <charset val="204"/>
    </font>
    <font>
      <sz val="8"/>
      <name val="Calibri"/>
      <family val="2"/>
      <scheme val="minor"/>
    </font>
    <font>
      <sz val="11"/>
      <color theme="1"/>
      <name val="Calibri"/>
      <family val="2"/>
      <scheme val="minor"/>
    </font>
    <font>
      <b/>
      <sz val="10"/>
      <name val="Times New Roman"/>
      <family val="1"/>
      <charset val="204"/>
    </font>
    <font>
      <sz val="10"/>
      <name val="Calibri"/>
      <family val="2"/>
      <scheme val="minor"/>
    </font>
    <font>
      <b/>
      <sz val="10"/>
      <name val="Calibri"/>
      <family val="2"/>
      <charset val="204"/>
      <scheme val="minor"/>
    </font>
  </fonts>
  <fills count="3">
    <fill>
      <patternFill patternType="none"/>
    </fill>
    <fill>
      <patternFill patternType="gray125"/>
    </fill>
    <fill>
      <patternFill patternType="solid">
        <fgColor theme="9" tint="0.59999389629810485"/>
        <bgColor indexed="64"/>
      </patternFill>
    </fill>
  </fills>
  <borders count="51">
    <border>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9">
    <xf numFmtId="0" fontId="0" fillId="0" borderId="0"/>
    <xf numFmtId="0" fontId="3" fillId="0" borderId="0" applyNumberFormat="0" applyFill="0" applyBorder="0" applyAlignment="0" applyProtection="0"/>
    <xf numFmtId="0" fontId="14" fillId="0" borderId="0"/>
    <xf numFmtId="164" fontId="22" fillId="0" borderId="0" applyFont="0" applyFill="0" applyBorder="0" applyAlignment="0" applyProtection="0"/>
    <xf numFmtId="0" fontId="8" fillId="0" borderId="0"/>
    <xf numFmtId="0" fontId="1" fillId="0" borderId="0"/>
    <xf numFmtId="9" fontId="1" fillId="0" borderId="0" applyFont="0" applyFill="0" applyBorder="0" applyAlignment="0" applyProtection="0"/>
    <xf numFmtId="0" fontId="14" fillId="0" borderId="0"/>
    <xf numFmtId="0" fontId="8" fillId="0" borderId="0"/>
  </cellStyleXfs>
  <cellXfs count="266">
    <xf numFmtId="0" fontId="0" fillId="0" borderId="0" xfId="0"/>
    <xf numFmtId="0" fontId="2" fillId="0" borderId="3" xfId="0" applyFont="1" applyBorder="1" applyAlignment="1">
      <alignment horizontal="center" vertical="center" wrapText="1"/>
    </xf>
    <xf numFmtId="0" fontId="4" fillId="0" borderId="0" xfId="1" applyFont="1" applyAlignment="1">
      <alignment horizontal="center" vertical="center" wrapText="1"/>
    </xf>
    <xf numFmtId="0" fontId="7" fillId="0" borderId="0" xfId="0" applyFont="1"/>
    <xf numFmtId="0" fontId="2" fillId="0" borderId="6" xfId="0" applyFont="1" applyBorder="1" applyAlignment="1">
      <alignment horizontal="center" vertical="center" wrapText="1"/>
    </xf>
    <xf numFmtId="0" fontId="2" fillId="0" borderId="3" xfId="0" applyFont="1" applyBorder="1" applyAlignment="1">
      <alignment vertical="center" wrapText="1"/>
    </xf>
    <xf numFmtId="0" fontId="4" fillId="0" borderId="6" xfId="1" applyFont="1" applyBorder="1" applyAlignment="1">
      <alignment vertical="center" wrapText="1"/>
    </xf>
    <xf numFmtId="0" fontId="2" fillId="0" borderId="6" xfId="0" applyFont="1" applyBorder="1" applyAlignment="1">
      <alignment vertical="center" wrapTex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6" xfId="0" applyFont="1" applyBorder="1" applyAlignment="1">
      <alignment horizontal="left" vertical="center" wrapText="1" indent="2"/>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horizontal="left" vertical="center" wrapText="1" indent="2"/>
    </xf>
    <xf numFmtId="0" fontId="4" fillId="0" borderId="6" xfId="1" applyFont="1" applyBorder="1" applyAlignment="1">
      <alignment horizontal="left" vertical="center" wrapText="1" indent="1"/>
    </xf>
    <xf numFmtId="0" fontId="2" fillId="0" borderId="5" xfId="0" applyFont="1" applyBorder="1" applyAlignment="1">
      <alignment horizontal="left" vertical="center" wrapText="1" indent="4"/>
    </xf>
    <xf numFmtId="0" fontId="2" fillId="0" borderId="6" xfId="0" applyFont="1" applyBorder="1" applyAlignment="1">
      <alignment horizontal="left" vertical="center" wrapText="1" indent="4"/>
    </xf>
    <xf numFmtId="0" fontId="8" fillId="0" borderId="3" xfId="0" applyFont="1" applyBorder="1" applyAlignment="1">
      <alignment vertical="center" wrapText="1"/>
    </xf>
    <xf numFmtId="0" fontId="4" fillId="0" borderId="0" xfId="1" applyFont="1" applyAlignment="1">
      <alignment horizontal="center" vertical="center"/>
    </xf>
    <xf numFmtId="0" fontId="8" fillId="0" borderId="0" xfId="0" applyFont="1" applyAlignment="1">
      <alignment horizontal="justify"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3" xfId="1" applyFont="1" applyBorder="1" applyAlignment="1">
      <alignment vertical="center" wrapText="1"/>
    </xf>
    <xf numFmtId="0" fontId="6" fillId="0" borderId="3" xfId="0" applyFont="1" applyBorder="1" applyAlignment="1">
      <alignment vertical="center" wrapText="1"/>
    </xf>
    <xf numFmtId="0" fontId="6" fillId="0" borderId="1" xfId="0" applyFont="1" applyBorder="1" applyAlignment="1">
      <alignment horizontal="left" vertical="center" wrapText="1" indent="1"/>
    </xf>
    <xf numFmtId="0" fontId="6" fillId="0" borderId="3" xfId="0" applyFont="1" applyBorder="1" applyAlignment="1">
      <alignment horizontal="left" vertical="center" wrapText="1" indent="1"/>
    </xf>
    <xf numFmtId="49" fontId="6" fillId="0" borderId="6" xfId="0" applyNumberFormat="1" applyFont="1" applyBorder="1" applyAlignment="1">
      <alignment horizontal="center" vertical="center" wrapText="1"/>
    </xf>
    <xf numFmtId="0" fontId="6" fillId="0" borderId="1" xfId="0" applyFont="1" applyBorder="1" applyAlignment="1">
      <alignment horizontal="left" vertical="center" wrapText="1" indent="2"/>
    </xf>
    <xf numFmtId="0" fontId="4" fillId="0" borderId="3" xfId="1" applyFont="1" applyBorder="1" applyAlignment="1">
      <alignment horizontal="left" vertical="center" wrapText="1" indent="2"/>
    </xf>
    <xf numFmtId="0" fontId="4" fillId="0" borderId="3" xfId="1" applyFont="1" applyBorder="1" applyAlignment="1">
      <alignment horizontal="left" vertical="center" wrapText="1" indent="3"/>
    </xf>
    <xf numFmtId="0" fontId="4" fillId="0" borderId="1" xfId="1" applyFont="1" applyBorder="1" applyAlignment="1">
      <alignment horizontal="left" vertical="center" wrapText="1" indent="2"/>
    </xf>
    <xf numFmtId="0" fontId="6" fillId="0" borderId="3" xfId="0" applyFont="1" applyBorder="1" applyAlignment="1">
      <alignment horizontal="left" vertical="center" wrapText="1" indent="2"/>
    </xf>
    <xf numFmtId="0" fontId="6" fillId="0" borderId="1" xfId="0" applyFont="1" applyBorder="1" applyAlignment="1">
      <alignment horizontal="left" vertical="center" wrapText="1" indent="3"/>
    </xf>
    <xf numFmtId="0" fontId="6" fillId="0" borderId="3" xfId="0" applyFont="1" applyBorder="1" applyAlignment="1">
      <alignment horizontal="left" vertical="center" wrapText="1" indent="3"/>
    </xf>
    <xf numFmtId="0" fontId="2" fillId="0" borderId="0" xfId="0" applyFont="1" applyAlignment="1">
      <alignment horizontal="justify" vertical="center"/>
    </xf>
    <xf numFmtId="0" fontId="9" fillId="0" borderId="0" xfId="0" applyFont="1" applyAlignment="1">
      <alignment horizontal="justify" vertical="center"/>
    </xf>
    <xf numFmtId="0" fontId="2" fillId="0" borderId="0" xfId="0" applyFont="1" applyAlignment="1">
      <alignment horizontal="center" vertical="center" wrapText="1"/>
    </xf>
    <xf numFmtId="0" fontId="2" fillId="0" borderId="0" xfId="0" applyFont="1" applyAlignment="1">
      <alignment vertical="center" wrapText="1"/>
    </xf>
    <xf numFmtId="0" fontId="4" fillId="0" borderId="3" xfId="1" applyFont="1" applyBorder="1" applyAlignment="1">
      <alignment horizontal="center" vertical="center" wrapText="1"/>
    </xf>
    <xf numFmtId="0" fontId="10" fillId="0" borderId="0" xfId="0" applyFont="1" applyAlignment="1">
      <alignment vertical="center" wrapText="1"/>
    </xf>
    <xf numFmtId="0" fontId="11" fillId="0" borderId="0" xfId="0" applyFont="1"/>
    <xf numFmtId="0" fontId="2" fillId="0" borderId="5" xfId="0" applyFont="1" applyFill="1" applyBorder="1" applyAlignment="1">
      <alignment horizontal="left" vertical="center" wrapText="1" indent="1"/>
    </xf>
    <xf numFmtId="0" fontId="7" fillId="0" borderId="0" xfId="0" applyFont="1" applyFill="1"/>
    <xf numFmtId="0" fontId="2" fillId="0" borderId="6" xfId="0" applyFont="1" applyFill="1" applyBorder="1" applyAlignment="1">
      <alignment horizontal="left" vertical="center" wrapText="1" indent="1"/>
    </xf>
    <xf numFmtId="0" fontId="2" fillId="0" borderId="5" xfId="0" applyFont="1" applyFill="1" applyBorder="1" applyAlignment="1">
      <alignment horizontal="left" vertical="center" wrapText="1" indent="2"/>
    </xf>
    <xf numFmtId="0" fontId="2" fillId="0" borderId="6" xfId="0" applyFont="1" applyFill="1" applyBorder="1" applyAlignment="1">
      <alignment horizontal="left" vertical="center" wrapText="1" indent="2"/>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5" xfId="0" applyFont="1" applyFill="1" applyBorder="1" applyAlignment="1">
      <alignment horizontal="left" vertical="center" wrapText="1" indent="4"/>
    </xf>
    <xf numFmtId="0" fontId="2" fillId="0" borderId="6" xfId="0" applyFont="1" applyFill="1" applyBorder="1" applyAlignment="1">
      <alignment horizontal="left" vertical="center" wrapText="1" indent="4"/>
    </xf>
    <xf numFmtId="0" fontId="2" fillId="2" borderId="6"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15" fillId="0" borderId="0" xfId="2" applyFont="1" applyAlignment="1">
      <alignment horizontal="left"/>
    </xf>
    <xf numFmtId="0" fontId="12" fillId="0" borderId="0" xfId="2" applyFont="1" applyAlignment="1">
      <alignment horizontal="left"/>
    </xf>
    <xf numFmtId="0" fontId="13" fillId="0" borderId="0" xfId="2" applyFont="1" applyAlignment="1">
      <alignment horizontal="left"/>
    </xf>
    <xf numFmtId="0" fontId="13" fillId="0" borderId="0" xfId="2" applyFont="1" applyAlignment="1">
      <alignment horizontal="center" vertical="top"/>
    </xf>
    <xf numFmtId="0" fontId="12" fillId="0" borderId="11" xfId="2" applyFont="1" applyBorder="1" applyAlignment="1">
      <alignment horizontal="left"/>
    </xf>
    <xf numFmtId="0" fontId="12" fillId="0" borderId="12" xfId="2" applyFont="1" applyBorder="1" applyAlignment="1">
      <alignment horizontal="left"/>
    </xf>
    <xf numFmtId="0" fontId="12" fillId="0" borderId="13" xfId="2" applyFont="1" applyBorder="1" applyAlignment="1">
      <alignment horizontal="left"/>
    </xf>
    <xf numFmtId="0" fontId="12" fillId="0" borderId="14" xfId="2" applyFont="1" applyBorder="1" applyAlignment="1">
      <alignment horizontal="left"/>
    </xf>
    <xf numFmtId="0" fontId="13" fillId="0" borderId="13" xfId="2" applyFont="1" applyBorder="1" applyAlignment="1">
      <alignment horizontal="center" vertical="top"/>
    </xf>
    <xf numFmtId="0" fontId="13" fillId="0" borderId="14" xfId="2" applyFont="1" applyBorder="1" applyAlignment="1">
      <alignment horizontal="center" vertical="top"/>
    </xf>
    <xf numFmtId="0" fontId="12" fillId="0" borderId="19" xfId="2" applyFont="1" applyBorder="1" applyAlignment="1">
      <alignment horizontal="left"/>
    </xf>
    <xf numFmtId="0" fontId="12" fillId="0" borderId="20" xfId="2" applyFont="1" applyBorder="1" applyAlignment="1">
      <alignment horizontal="left"/>
    </xf>
    <xf numFmtId="0" fontId="12" fillId="0" borderId="21" xfId="2" applyFont="1" applyBorder="1" applyAlignment="1">
      <alignment horizontal="left"/>
    </xf>
    <xf numFmtId="0" fontId="12" fillId="0" borderId="22" xfId="2" applyFont="1" applyBorder="1" applyAlignment="1">
      <alignment horizontal="left"/>
    </xf>
    <xf numFmtId="0" fontId="18" fillId="0" borderId="0" xfId="2" applyFont="1" applyAlignment="1">
      <alignment horizontal="left"/>
    </xf>
    <xf numFmtId="0" fontId="20" fillId="0" borderId="0" xfId="2" applyFont="1" applyAlignment="1">
      <alignment horizontal="left"/>
    </xf>
    <xf numFmtId="0" fontId="6" fillId="2" borderId="3" xfId="0" applyFont="1" applyFill="1" applyBorder="1" applyAlignment="1">
      <alignment horizontal="left" vertical="center" wrapText="1" indent="1"/>
    </xf>
    <xf numFmtId="0" fontId="6" fillId="2" borderId="3" xfId="0" applyFont="1" applyFill="1" applyBorder="1" applyAlignment="1">
      <alignment horizontal="center" vertical="center" wrapText="1"/>
    </xf>
    <xf numFmtId="0" fontId="4" fillId="2" borderId="3" xfId="1" applyFont="1" applyFill="1" applyBorder="1" applyAlignment="1">
      <alignment vertical="center" wrapText="1"/>
    </xf>
    <xf numFmtId="0" fontId="6" fillId="2" borderId="3" xfId="0" applyFont="1" applyFill="1" applyBorder="1" applyAlignment="1">
      <alignment vertical="center" wrapText="1"/>
    </xf>
    <xf numFmtId="0" fontId="4" fillId="2" borderId="3" xfId="1" applyFont="1" applyFill="1" applyBorder="1" applyAlignment="1">
      <alignment horizontal="left" vertical="center" wrapText="1" indent="3"/>
    </xf>
    <xf numFmtId="0" fontId="6" fillId="2" borderId="1" xfId="0" applyFont="1" applyFill="1" applyBorder="1" applyAlignment="1">
      <alignment horizontal="left" vertical="center" wrapText="1" indent="3"/>
    </xf>
    <xf numFmtId="0" fontId="12" fillId="0" borderId="0" xfId="2" applyFont="1" applyFill="1" applyAlignment="1">
      <alignment horizontal="left"/>
    </xf>
    <xf numFmtId="164" fontId="2" fillId="0" borderId="1" xfId="3" applyFont="1" applyBorder="1" applyAlignment="1">
      <alignment vertical="center" wrapText="1"/>
    </xf>
    <xf numFmtId="164" fontId="2" fillId="0" borderId="3" xfId="3" applyFont="1" applyBorder="1" applyAlignment="1">
      <alignment vertical="center" wrapText="1"/>
    </xf>
    <xf numFmtId="164" fontId="2" fillId="2" borderId="3" xfId="3" applyFont="1" applyFill="1" applyBorder="1" applyAlignment="1">
      <alignment vertical="center" wrapText="1"/>
    </xf>
    <xf numFmtId="164" fontId="2" fillId="0" borderId="3" xfId="3" applyFont="1" applyFill="1" applyBorder="1" applyAlignment="1">
      <alignment vertical="center" wrapText="1"/>
    </xf>
    <xf numFmtId="164" fontId="2" fillId="2" borderId="3" xfId="0" applyNumberFormat="1" applyFont="1" applyFill="1" applyBorder="1" applyAlignment="1">
      <alignment vertical="center" wrapText="1"/>
    </xf>
    <xf numFmtId="164" fontId="2" fillId="0" borderId="2" xfId="3" applyFont="1" applyBorder="1" applyAlignment="1">
      <alignment vertical="center" wrapText="1"/>
    </xf>
    <xf numFmtId="0" fontId="2" fillId="0" borderId="0" xfId="0" applyFont="1" applyAlignment="1">
      <alignment horizontal="center" vertical="center"/>
    </xf>
    <xf numFmtId="0" fontId="2" fillId="0" borderId="46" xfId="0" applyFont="1" applyBorder="1" applyAlignment="1">
      <alignment horizontal="center" vertical="center"/>
    </xf>
    <xf numFmtId="0" fontId="23" fillId="0" borderId="46" xfId="0" applyFont="1" applyBorder="1" applyAlignment="1">
      <alignment horizontal="center" vertical="center"/>
    </xf>
    <xf numFmtId="165" fontId="2" fillId="0" borderId="46" xfId="0" applyNumberFormat="1" applyFont="1" applyBorder="1" applyAlignment="1">
      <alignment horizontal="center" vertical="center"/>
    </xf>
    <xf numFmtId="165" fontId="23" fillId="0" borderId="46" xfId="0" applyNumberFormat="1" applyFont="1" applyBorder="1" applyAlignment="1">
      <alignment horizontal="center" vertical="center"/>
    </xf>
    <xf numFmtId="0" fontId="2" fillId="2" borderId="46" xfId="0" applyFont="1" applyFill="1" applyBorder="1" applyAlignment="1">
      <alignment horizontal="center" vertical="center"/>
    </xf>
    <xf numFmtId="0" fontId="23" fillId="2" borderId="46" xfId="0" applyFont="1" applyFill="1" applyBorder="1" applyAlignment="1">
      <alignment vertical="center" wrapText="1"/>
    </xf>
    <xf numFmtId="166" fontId="2" fillId="0" borderId="46" xfId="0" applyNumberFormat="1" applyFont="1" applyBorder="1" applyAlignment="1">
      <alignment horizontal="center" vertical="center"/>
    </xf>
    <xf numFmtId="0" fontId="2" fillId="0" borderId="46" xfId="0" applyFont="1" applyBorder="1" applyAlignment="1">
      <alignment vertical="center" wrapText="1"/>
    </xf>
    <xf numFmtId="165" fontId="24" fillId="2" borderId="46" xfId="0" applyNumberFormat="1" applyFont="1" applyFill="1" applyBorder="1" applyAlignment="1">
      <alignment horizontal="center" vertical="center"/>
    </xf>
    <xf numFmtId="165" fontId="23" fillId="2" borderId="46" xfId="0" applyNumberFormat="1" applyFont="1" applyFill="1" applyBorder="1" applyAlignment="1">
      <alignment horizontal="center" vertical="center"/>
    </xf>
    <xf numFmtId="165" fontId="2" fillId="2" borderId="46" xfId="0" applyNumberFormat="1" applyFont="1" applyFill="1" applyBorder="1" applyAlignment="1">
      <alignment horizontal="center" vertical="center"/>
    </xf>
    <xf numFmtId="165" fontId="25" fillId="2" borderId="46" xfId="0" applyNumberFormat="1" applyFont="1" applyFill="1" applyBorder="1" applyAlignment="1">
      <alignment horizontal="center" vertical="center"/>
    </xf>
    <xf numFmtId="0" fontId="0" fillId="0" borderId="46" xfId="0" applyBorder="1"/>
    <xf numFmtId="4" fontId="0" fillId="0" borderId="0" xfId="0" applyNumberFormat="1"/>
    <xf numFmtId="167" fontId="0" fillId="0" borderId="46" xfId="0" applyNumberFormat="1" applyBorder="1"/>
    <xf numFmtId="167" fontId="2" fillId="0" borderId="3" xfId="3" applyNumberFormat="1" applyFont="1" applyBorder="1" applyAlignment="1">
      <alignment vertical="center" wrapText="1"/>
    </xf>
    <xf numFmtId="167" fontId="2" fillId="0" borderId="3"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4" xfId="3" applyFont="1" applyBorder="1" applyAlignment="1">
      <alignment vertical="center" wrapText="1"/>
    </xf>
    <xf numFmtId="164" fontId="2" fillId="0" borderId="6" xfId="3"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164" fontId="2" fillId="0" borderId="4" xfId="3" applyFont="1" applyFill="1" applyBorder="1" applyAlignment="1">
      <alignment vertical="center" wrapText="1"/>
    </xf>
    <xf numFmtId="164" fontId="2" fillId="0" borderId="6" xfId="3" applyFont="1" applyFill="1" applyBorder="1" applyAlignment="1">
      <alignment vertical="center" wrapText="1"/>
    </xf>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0" fontId="12" fillId="0" borderId="35" xfId="2" applyFont="1" applyFill="1" applyBorder="1" applyAlignment="1">
      <alignment horizontal="center"/>
    </xf>
    <xf numFmtId="0" fontId="12" fillId="0" borderId="33" xfId="2" applyFont="1" applyFill="1" applyBorder="1" applyAlignment="1">
      <alignment horizontal="center"/>
    </xf>
    <xf numFmtId="0" fontId="12" fillId="0" borderId="36" xfId="2" applyFont="1" applyFill="1" applyBorder="1" applyAlignment="1">
      <alignment horizontal="center"/>
    </xf>
    <xf numFmtId="0" fontId="18" fillId="0" borderId="0" xfId="2" applyFont="1" applyAlignment="1">
      <alignment horizontal="justify" vertical="top"/>
    </xf>
    <xf numFmtId="0" fontId="20" fillId="0" borderId="0" xfId="2" applyFont="1" applyAlignment="1">
      <alignment horizontal="justify" vertical="top"/>
    </xf>
    <xf numFmtId="0" fontId="18" fillId="0" borderId="0" xfId="2" applyFont="1" applyAlignment="1">
      <alignment horizontal="justify" wrapText="1"/>
    </xf>
    <xf numFmtId="0" fontId="18" fillId="0" borderId="0" xfId="2" applyFont="1" applyAlignment="1">
      <alignment horizontal="justify"/>
    </xf>
    <xf numFmtId="0" fontId="20" fillId="0" borderId="0" xfId="2" applyFont="1" applyAlignment="1">
      <alignment horizontal="justify"/>
    </xf>
    <xf numFmtId="49" fontId="12" fillId="0" borderId="26" xfId="2" applyNumberFormat="1" applyFont="1" applyFill="1" applyBorder="1" applyAlignment="1">
      <alignment horizontal="center"/>
    </xf>
    <xf numFmtId="49" fontId="12" fillId="0" borderId="31" xfId="2" applyNumberFormat="1" applyFont="1" applyFill="1" applyBorder="1" applyAlignment="1">
      <alignment horizontal="center"/>
    </xf>
    <xf numFmtId="0" fontId="12" fillId="0" borderId="25" xfId="2" applyFont="1" applyFill="1" applyBorder="1" applyAlignment="1">
      <alignment horizontal="left" wrapText="1" indent="3"/>
    </xf>
    <xf numFmtId="0" fontId="12" fillId="0" borderId="26" xfId="2" applyFont="1" applyFill="1" applyBorder="1" applyAlignment="1">
      <alignment horizontal="left" indent="3"/>
    </xf>
    <xf numFmtId="49" fontId="12" fillId="0" borderId="32" xfId="2" applyNumberFormat="1" applyFont="1" applyFill="1" applyBorder="1" applyAlignment="1">
      <alignment horizontal="center"/>
    </xf>
    <xf numFmtId="49" fontId="12" fillId="0" borderId="33" xfId="2" applyNumberFormat="1" applyFont="1" applyFill="1" applyBorder="1" applyAlignment="1">
      <alignment horizontal="center"/>
    </xf>
    <xf numFmtId="49" fontId="12" fillId="0" borderId="34" xfId="2" applyNumberFormat="1" applyFont="1" applyFill="1" applyBorder="1" applyAlignment="1">
      <alignment horizontal="center"/>
    </xf>
    <xf numFmtId="49" fontId="12" fillId="0" borderId="35" xfId="2" applyNumberFormat="1" applyFont="1" applyFill="1" applyBorder="1" applyAlignment="1">
      <alignment horizontal="center"/>
    </xf>
    <xf numFmtId="0" fontId="12" fillId="0" borderId="34" xfId="2" applyFont="1" applyFill="1" applyBorder="1" applyAlignment="1">
      <alignment horizontal="center"/>
    </xf>
    <xf numFmtId="0" fontId="12" fillId="0" borderId="13" xfId="2" applyFont="1" applyBorder="1" applyAlignment="1">
      <alignment horizontal="right"/>
    </xf>
    <xf numFmtId="0" fontId="12" fillId="0" borderId="0" xfId="2" applyFont="1" applyAlignment="1">
      <alignment horizontal="right"/>
    </xf>
    <xf numFmtId="49" fontId="12" fillId="0" borderId="9" xfId="2" applyNumberFormat="1" applyFont="1" applyBorder="1" applyAlignment="1">
      <alignment horizontal="center"/>
    </xf>
    <xf numFmtId="0" fontId="12" fillId="0" borderId="0" xfId="2" applyFont="1" applyAlignment="1">
      <alignment horizontal="left"/>
    </xf>
    <xf numFmtId="49" fontId="12" fillId="0" borderId="9" xfId="2" applyNumberFormat="1" applyFont="1" applyBorder="1" applyAlignment="1">
      <alignment horizontal="left"/>
    </xf>
    <xf numFmtId="0" fontId="12" fillId="0" borderId="15" xfId="2" applyFont="1" applyBorder="1" applyAlignment="1">
      <alignment horizontal="center"/>
    </xf>
    <xf numFmtId="0" fontId="12" fillId="0" borderId="9" xfId="2" applyFont="1" applyBorder="1" applyAlignment="1">
      <alignment horizontal="center"/>
    </xf>
    <xf numFmtId="0" fontId="12" fillId="0" borderId="16" xfId="2" applyFont="1" applyBorder="1" applyAlignment="1">
      <alignment horizontal="center"/>
    </xf>
    <xf numFmtId="0" fontId="13" fillId="0" borderId="17" xfId="2" applyFont="1" applyBorder="1" applyAlignment="1">
      <alignment horizontal="center" vertical="top"/>
    </xf>
    <xf numFmtId="0" fontId="13" fillId="0" borderId="10" xfId="2" applyFont="1" applyBorder="1" applyAlignment="1">
      <alignment horizontal="center" vertical="top"/>
    </xf>
    <xf numFmtId="0" fontId="13" fillId="0" borderId="18" xfId="2" applyFont="1" applyBorder="1" applyAlignment="1">
      <alignment horizontal="center" vertical="top"/>
    </xf>
    <xf numFmtId="0" fontId="12" fillId="0" borderId="46" xfId="2" applyFont="1" applyFill="1" applyBorder="1" applyAlignment="1">
      <alignment horizontal="center"/>
    </xf>
    <xf numFmtId="49" fontId="12" fillId="0" borderId="10" xfId="2" applyNumberFormat="1" applyFont="1" applyFill="1" applyBorder="1" applyAlignment="1">
      <alignment horizontal="center"/>
    </xf>
    <xf numFmtId="49" fontId="12" fillId="0" borderId="23" xfId="2" applyNumberFormat="1" applyFont="1" applyFill="1" applyBorder="1" applyAlignment="1">
      <alignment horizontal="center"/>
    </xf>
    <xf numFmtId="49" fontId="12" fillId="0" borderId="9" xfId="2" applyNumberFormat="1" applyFont="1" applyFill="1" applyBorder="1" applyAlignment="1">
      <alignment horizontal="center"/>
    </xf>
    <xf numFmtId="49" fontId="12" fillId="0" borderId="29" xfId="2" applyNumberFormat="1" applyFont="1" applyFill="1" applyBorder="1" applyAlignment="1">
      <alignment horizontal="center"/>
    </xf>
    <xf numFmtId="0" fontId="12" fillId="0" borderId="24" xfId="2" applyFont="1" applyFill="1" applyBorder="1" applyAlignment="1">
      <alignment horizontal="left" wrapText="1" indent="4"/>
    </xf>
    <xf numFmtId="0" fontId="12" fillId="0" borderId="10" xfId="2" applyFont="1" applyFill="1" applyBorder="1" applyAlignment="1">
      <alignment horizontal="left" indent="4"/>
    </xf>
    <xf numFmtId="0" fontId="12" fillId="0" borderId="44" xfId="2" applyFont="1" applyFill="1" applyBorder="1" applyAlignment="1">
      <alignment horizontal="left" indent="4"/>
    </xf>
    <xf numFmtId="49" fontId="12" fillId="0" borderId="45" xfId="2" applyNumberFormat="1" applyFont="1" applyFill="1" applyBorder="1" applyAlignment="1">
      <alignment horizontal="center"/>
    </xf>
    <xf numFmtId="49" fontId="12" fillId="0" borderId="48" xfId="2" applyNumberFormat="1" applyFont="1" applyFill="1" applyBorder="1" applyAlignment="1">
      <alignment horizontal="center"/>
    </xf>
    <xf numFmtId="49" fontId="12" fillId="0" borderId="49" xfId="2" applyNumberFormat="1" applyFont="1" applyFill="1" applyBorder="1" applyAlignment="1">
      <alignment horizontal="center"/>
    </xf>
    <xf numFmtId="49" fontId="12" fillId="0" borderId="50" xfId="2" applyNumberFormat="1" applyFont="1" applyFill="1" applyBorder="1" applyAlignment="1">
      <alignment horizontal="center"/>
    </xf>
    <xf numFmtId="49" fontId="12" fillId="0" borderId="46" xfId="2" applyNumberFormat="1" applyFont="1" applyFill="1" applyBorder="1" applyAlignment="1">
      <alignment horizontal="center"/>
    </xf>
    <xf numFmtId="0" fontId="12" fillId="0" borderId="30" xfId="2" applyFont="1" applyFill="1" applyBorder="1" applyAlignment="1">
      <alignment horizontal="left" wrapText="1" indent="4"/>
    </xf>
    <xf numFmtId="0" fontId="12" fillId="0" borderId="9" xfId="2" applyFont="1" applyFill="1" applyBorder="1" applyAlignment="1">
      <alignment horizontal="left" indent="4"/>
    </xf>
    <xf numFmtId="0" fontId="12" fillId="0" borderId="25" xfId="2" applyFont="1" applyFill="1" applyBorder="1" applyAlignment="1">
      <alignment horizontal="left" wrapText="1"/>
    </xf>
    <xf numFmtId="0" fontId="12" fillId="0" borderId="26" xfId="2" applyFont="1" applyFill="1" applyBorder="1" applyAlignment="1">
      <alignment horizontal="left"/>
    </xf>
    <xf numFmtId="49" fontId="12" fillId="0" borderId="37" xfId="2" applyNumberFormat="1" applyFont="1" applyFill="1" applyBorder="1" applyAlignment="1">
      <alignment horizontal="center"/>
    </xf>
    <xf numFmtId="49" fontId="12" fillId="0" borderId="47" xfId="2" applyNumberFormat="1" applyFont="1" applyFill="1" applyBorder="1" applyAlignment="1">
      <alignment horizontal="center"/>
    </xf>
    <xf numFmtId="0" fontId="12" fillId="0" borderId="25" xfId="2" applyFont="1" applyFill="1" applyBorder="1" applyAlignment="1">
      <alignment horizontal="center"/>
    </xf>
    <xf numFmtId="0" fontId="12" fillId="0" borderId="26" xfId="2" applyFont="1" applyFill="1" applyBorder="1" applyAlignment="1">
      <alignment horizontal="center"/>
    </xf>
    <xf numFmtId="0" fontId="12" fillId="0" borderId="31" xfId="2" applyFont="1" applyFill="1" applyBorder="1" applyAlignment="1">
      <alignment horizontal="center"/>
    </xf>
    <xf numFmtId="0" fontId="12" fillId="0" borderId="38" xfId="2" applyFont="1" applyFill="1" applyBorder="1" applyAlignment="1">
      <alignment horizontal="center"/>
    </xf>
    <xf numFmtId="49" fontId="12" fillId="0" borderId="25" xfId="2" applyNumberFormat="1" applyFont="1" applyFill="1" applyBorder="1" applyAlignment="1">
      <alignment horizontal="center"/>
    </xf>
    <xf numFmtId="0" fontId="12" fillId="0" borderId="42" xfId="2" applyFont="1" applyFill="1" applyBorder="1" applyAlignment="1">
      <alignment horizontal="center"/>
    </xf>
    <xf numFmtId="0" fontId="12" fillId="0" borderId="40" xfId="2" applyFont="1" applyFill="1" applyBorder="1" applyAlignment="1">
      <alignment horizontal="center"/>
    </xf>
    <xf numFmtId="0" fontId="12" fillId="0" borderId="41" xfId="2" applyFont="1" applyFill="1" applyBorder="1" applyAlignment="1">
      <alignment horizontal="center"/>
    </xf>
    <xf numFmtId="0" fontId="12" fillId="0" borderId="43" xfId="2" applyFont="1" applyFill="1" applyBorder="1" applyAlignment="1">
      <alignment horizontal="center"/>
    </xf>
    <xf numFmtId="0" fontId="12" fillId="0" borderId="25" xfId="2" applyFont="1" applyFill="1" applyBorder="1" applyAlignment="1">
      <alignment horizontal="left" wrapText="1" indent="2"/>
    </xf>
    <xf numFmtId="0" fontId="12" fillId="0" borderId="26" xfId="2" applyFont="1" applyFill="1" applyBorder="1" applyAlignment="1">
      <alignment horizontal="left" indent="2"/>
    </xf>
    <xf numFmtId="49" fontId="12" fillId="0" borderId="39" xfId="2" applyNumberFormat="1" applyFont="1" applyFill="1" applyBorder="1" applyAlignment="1">
      <alignment horizontal="center"/>
    </xf>
    <xf numFmtId="49" fontId="12" fillId="0" borderId="40" xfId="2" applyNumberFormat="1" applyFont="1" applyFill="1" applyBorder="1" applyAlignment="1">
      <alignment horizontal="center"/>
    </xf>
    <xf numFmtId="49" fontId="12" fillId="0" borderId="41" xfId="2" applyNumberFormat="1" applyFont="1" applyFill="1" applyBorder="1" applyAlignment="1">
      <alignment horizontal="center"/>
    </xf>
    <xf numFmtId="49" fontId="12" fillId="0" borderId="42" xfId="2" applyNumberFormat="1" applyFont="1" applyFill="1" applyBorder="1" applyAlignment="1">
      <alignment horizontal="center"/>
    </xf>
    <xf numFmtId="0" fontId="12" fillId="0" borderId="25" xfId="2" applyFont="1" applyBorder="1" applyAlignment="1">
      <alignment horizontal="center"/>
    </xf>
    <xf numFmtId="0" fontId="12" fillId="0" borderId="26" xfId="2" applyFont="1" applyBorder="1" applyAlignment="1">
      <alignment horizontal="center"/>
    </xf>
    <xf numFmtId="0" fontId="12" fillId="0" borderId="31" xfId="2" applyFont="1" applyBorder="1" applyAlignment="1">
      <alignment horizontal="center"/>
    </xf>
    <xf numFmtId="0" fontId="12" fillId="0" borderId="38" xfId="2" applyFont="1" applyBorder="1" applyAlignment="1">
      <alignment horizontal="center"/>
    </xf>
    <xf numFmtId="49" fontId="12" fillId="0" borderId="26" xfId="2" applyNumberFormat="1" applyFont="1" applyBorder="1" applyAlignment="1">
      <alignment horizontal="center"/>
    </xf>
    <xf numFmtId="49" fontId="12" fillId="0" borderId="31" xfId="2" applyNumberFormat="1" applyFont="1" applyBorder="1" applyAlignment="1">
      <alignment horizontal="center"/>
    </xf>
    <xf numFmtId="0" fontId="12" fillId="0" borderId="25" xfId="2" applyFont="1" applyBorder="1" applyAlignment="1">
      <alignment horizontal="left" wrapText="1" indent="3"/>
    </xf>
    <xf numFmtId="0" fontId="12" fillId="0" borderId="26" xfId="2" applyFont="1" applyBorder="1" applyAlignment="1">
      <alignment horizontal="left" indent="3"/>
    </xf>
    <xf numFmtId="49" fontId="12" fillId="0" borderId="37" xfId="2" applyNumberFormat="1" applyFont="1" applyBorder="1" applyAlignment="1">
      <alignment horizontal="center"/>
    </xf>
    <xf numFmtId="49" fontId="12" fillId="0" borderId="25" xfId="2" applyNumberFormat="1" applyFont="1" applyBorder="1" applyAlignment="1">
      <alignment horizontal="center"/>
    </xf>
    <xf numFmtId="0" fontId="12" fillId="0" borderId="25" xfId="2" applyFont="1" applyBorder="1" applyAlignment="1">
      <alignment horizontal="left" wrapText="1" indent="2"/>
    </xf>
    <xf numFmtId="0" fontId="12" fillId="0" borderId="26" xfId="2" applyFont="1" applyBorder="1" applyAlignment="1">
      <alignment horizontal="left" indent="2"/>
    </xf>
    <xf numFmtId="0" fontId="12" fillId="0" borderId="25" xfId="2" applyFont="1" applyBorder="1" applyAlignment="1">
      <alignment horizontal="left" wrapText="1" indent="1"/>
    </xf>
    <xf numFmtId="0" fontId="12" fillId="0" borderId="26" xfId="2" applyFont="1" applyBorder="1" applyAlignment="1">
      <alignment horizontal="left" indent="1"/>
    </xf>
    <xf numFmtId="49" fontId="12" fillId="0" borderId="26" xfId="2" applyNumberFormat="1" applyFont="1" applyBorder="1" applyAlignment="1">
      <alignment horizontal="center" vertical="top"/>
    </xf>
    <xf numFmtId="49" fontId="12" fillId="0" borderId="31" xfId="2" applyNumberFormat="1" applyFont="1" applyBorder="1" applyAlignment="1">
      <alignment horizontal="center" vertical="top"/>
    </xf>
    <xf numFmtId="49" fontId="12" fillId="0" borderId="24" xfId="2" applyNumberFormat="1" applyFont="1" applyBorder="1" applyAlignment="1">
      <alignment horizontal="center" vertical="top"/>
    </xf>
    <xf numFmtId="49" fontId="12" fillId="0" borderId="10" xfId="2" applyNumberFormat="1" applyFont="1" applyBorder="1" applyAlignment="1">
      <alignment horizontal="center" vertical="top"/>
    </xf>
    <xf numFmtId="49" fontId="12" fillId="0" borderId="23" xfId="2" applyNumberFormat="1" applyFont="1" applyBorder="1" applyAlignment="1">
      <alignment horizontal="center" vertical="top"/>
    </xf>
    <xf numFmtId="49" fontId="15" fillId="0" borderId="26" xfId="2" applyNumberFormat="1" applyFont="1" applyBorder="1" applyAlignment="1">
      <alignment horizontal="center"/>
    </xf>
    <xf numFmtId="49" fontId="15" fillId="0" borderId="31" xfId="2" applyNumberFormat="1" applyFont="1" applyBorder="1" applyAlignment="1">
      <alignment horizontal="center"/>
    </xf>
    <xf numFmtId="0" fontId="15" fillId="0" borderId="25" xfId="2" applyFont="1" applyBorder="1" applyAlignment="1">
      <alignment horizontal="left"/>
    </xf>
    <xf numFmtId="0" fontId="15" fillId="0" borderId="26" xfId="2" applyFont="1" applyBorder="1" applyAlignment="1">
      <alignment horizontal="left"/>
    </xf>
    <xf numFmtId="49" fontId="15" fillId="0" borderId="32" xfId="2" applyNumberFormat="1" applyFont="1" applyBorder="1" applyAlignment="1">
      <alignment horizontal="center"/>
    </xf>
    <xf numFmtId="49" fontId="15" fillId="0" borderId="33" xfId="2" applyNumberFormat="1" applyFont="1" applyBorder="1" applyAlignment="1">
      <alignment horizontal="center"/>
    </xf>
    <xf numFmtId="49" fontId="15" fillId="0" borderId="34" xfId="2" applyNumberFormat="1" applyFont="1" applyBorder="1" applyAlignment="1">
      <alignment horizontal="center"/>
    </xf>
    <xf numFmtId="49" fontId="12" fillId="0" borderId="35" xfId="2" applyNumberFormat="1" applyFont="1" applyBorder="1" applyAlignment="1">
      <alignment horizontal="center"/>
    </xf>
    <xf numFmtId="49" fontId="12" fillId="0" borderId="33" xfId="2" applyNumberFormat="1" applyFont="1" applyBorder="1" applyAlignment="1">
      <alignment horizontal="center"/>
    </xf>
    <xf numFmtId="49" fontId="12" fillId="0" borderId="34" xfId="2" applyNumberFormat="1" applyFont="1" applyBorder="1" applyAlignment="1">
      <alignment horizontal="center"/>
    </xf>
    <xf numFmtId="0" fontId="12" fillId="0" borderId="35" xfId="2" applyFont="1" applyBorder="1" applyAlignment="1">
      <alignment horizontal="center"/>
    </xf>
    <xf numFmtId="0" fontId="12" fillId="0" borderId="33" xfId="2" applyFont="1" applyBorder="1" applyAlignment="1">
      <alignment horizontal="center"/>
    </xf>
    <xf numFmtId="0" fontId="12" fillId="0" borderId="34" xfId="2" applyFont="1" applyBorder="1" applyAlignment="1">
      <alignment horizontal="center"/>
    </xf>
    <xf numFmtId="0" fontId="12" fillId="0" borderId="36" xfId="2" applyFont="1" applyBorder="1" applyAlignment="1">
      <alignment horizontal="center"/>
    </xf>
    <xf numFmtId="49" fontId="12" fillId="0" borderId="26" xfId="2" applyNumberFormat="1" applyFont="1" applyBorder="1" applyAlignment="1">
      <alignment horizontal="left"/>
    </xf>
    <xf numFmtId="0" fontId="12" fillId="0" borderId="10" xfId="2" applyFont="1" applyBorder="1" applyAlignment="1">
      <alignment horizontal="left"/>
    </xf>
    <xf numFmtId="0" fontId="12" fillId="0" borderId="23" xfId="2" applyFont="1" applyBorder="1" applyAlignment="1">
      <alignment horizontal="left"/>
    </xf>
    <xf numFmtId="0" fontId="12" fillId="0" borderId="24" xfId="2" applyFont="1" applyBorder="1" applyAlignment="1">
      <alignment horizontal="right"/>
    </xf>
    <xf numFmtId="0" fontId="12" fillId="0" borderId="10" xfId="2" applyFont="1" applyBorder="1" applyAlignment="1">
      <alignment horizontal="right"/>
    </xf>
    <xf numFmtId="0" fontId="12" fillId="0" borderId="24" xfId="2" applyFont="1" applyBorder="1" applyAlignment="1">
      <alignment horizontal="center" vertical="center" wrapText="1"/>
    </xf>
    <xf numFmtId="0" fontId="12" fillId="0" borderId="10" xfId="2" applyFont="1" applyBorder="1" applyAlignment="1">
      <alignment horizontal="center" vertical="center" wrapText="1"/>
    </xf>
    <xf numFmtId="0" fontId="12" fillId="0" borderId="30" xfId="2" applyFont="1" applyBorder="1" applyAlignment="1">
      <alignment horizontal="center" vertical="center" wrapText="1"/>
    </xf>
    <xf numFmtId="0" fontId="12" fillId="0" borderId="9" xfId="2" applyFont="1" applyBorder="1" applyAlignment="1">
      <alignment horizontal="center" vertical="center" wrapText="1"/>
    </xf>
    <xf numFmtId="0" fontId="15" fillId="0" borderId="0" xfId="2" applyFont="1" applyAlignment="1">
      <alignment horizontal="center"/>
    </xf>
    <xf numFmtId="0" fontId="12" fillId="0" borderId="23" xfId="2" applyFont="1" applyBorder="1" applyAlignment="1">
      <alignment horizontal="center" vertical="center" wrapText="1"/>
    </xf>
    <xf numFmtId="0" fontId="12" fillId="0" borderId="0" xfId="2" applyFont="1" applyAlignment="1">
      <alignment horizontal="center" vertical="center" wrapText="1"/>
    </xf>
    <xf numFmtId="0" fontId="12" fillId="0" borderId="27" xfId="2" applyFont="1" applyBorder="1" applyAlignment="1">
      <alignment horizontal="center" vertical="center" wrapText="1"/>
    </xf>
    <xf numFmtId="0" fontId="12" fillId="0" borderId="29" xfId="2" applyFont="1" applyBorder="1" applyAlignment="1">
      <alignment horizontal="center" vertical="center" wrapText="1"/>
    </xf>
    <xf numFmtId="0" fontId="12" fillId="0" borderId="10" xfId="2" applyFont="1" applyBorder="1" applyAlignment="1">
      <alignment horizontal="center" vertical="center"/>
    </xf>
    <xf numFmtId="0" fontId="12" fillId="0" borderId="23" xfId="2" applyFont="1" applyBorder="1" applyAlignment="1">
      <alignment horizontal="center" vertical="center"/>
    </xf>
    <xf numFmtId="0" fontId="12" fillId="0" borderId="0" xfId="2" applyFont="1" applyAlignment="1">
      <alignment horizontal="center" vertical="center"/>
    </xf>
    <xf numFmtId="0" fontId="12" fillId="0" borderId="27" xfId="2" applyFont="1" applyBorder="1" applyAlignment="1">
      <alignment horizontal="center" vertical="center"/>
    </xf>
    <xf numFmtId="0" fontId="12" fillId="0" borderId="9" xfId="2" applyFont="1" applyBorder="1" applyAlignment="1">
      <alignment horizontal="center" vertical="center"/>
    </xf>
    <xf numFmtId="0" fontId="12" fillId="0" borderId="29" xfId="2" applyFont="1" applyBorder="1" applyAlignment="1">
      <alignment horizontal="center" vertical="center"/>
    </xf>
    <xf numFmtId="0" fontId="12" fillId="0" borderId="28" xfId="2" applyFont="1" applyBorder="1" applyAlignment="1">
      <alignment horizontal="center" vertical="center" wrapText="1"/>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30" xfId="2" applyFont="1" applyBorder="1" applyAlignment="1">
      <alignment horizontal="center" vertical="top" wrapText="1"/>
    </xf>
    <xf numFmtId="0" fontId="12" fillId="0" borderId="9" xfId="2" applyFont="1" applyBorder="1" applyAlignment="1">
      <alignment horizontal="center" vertical="top" wrapText="1"/>
    </xf>
    <xf numFmtId="0" fontId="12" fillId="0" borderId="29" xfId="2" applyFont="1" applyBorder="1" applyAlignment="1">
      <alignment horizontal="center" vertical="top" wrapText="1"/>
    </xf>
    <xf numFmtId="165" fontId="2" fillId="0" borderId="46" xfId="0" applyNumberFormat="1" applyFont="1" applyBorder="1" applyAlignment="1">
      <alignment horizontal="center" vertical="center" wrapText="1"/>
    </xf>
    <xf numFmtId="0" fontId="2" fillId="0" borderId="46" xfId="0" applyFont="1" applyBorder="1" applyAlignment="1">
      <alignment horizontal="center" vertical="center"/>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5" fillId="0" borderId="0" xfId="0" applyFont="1" applyAlignment="1">
      <alignment horizontal="center"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49" fontId="2" fillId="0" borderId="3" xfId="0" applyNumberFormat="1" applyFont="1" applyBorder="1" applyAlignment="1">
      <alignment vertical="center" wrapText="1"/>
    </xf>
  </cellXfs>
  <cellStyles count="9">
    <cellStyle name="Гиперссылка" xfId="1" builtinId="8"/>
    <cellStyle name="Обычный" xfId="0" builtinId="0"/>
    <cellStyle name="Обычный 2" xfId="2"/>
    <cellStyle name="Обычный 2 2" xfId="4"/>
    <cellStyle name="Обычный 3" xfId="5"/>
    <cellStyle name="Обычный 3 2" xfId="7"/>
    <cellStyle name="Обычный 6" xfId="8"/>
    <cellStyle name="Процентный 2" xfId="6"/>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76200</xdr:rowOff>
    </xdr:from>
    <xdr:to>
      <xdr:col>8</xdr:col>
      <xdr:colOff>47625</xdr:colOff>
      <xdr:row>2</xdr:row>
      <xdr:rowOff>57150</xdr:rowOff>
    </xdr:to>
    <xdr:sp macro="" textlink="">
      <xdr:nvSpPr>
        <xdr:cNvPr id="1025" name="Text Box 1">
          <a:extLst>
            <a:ext uri="{FF2B5EF4-FFF2-40B4-BE49-F238E27FC236}">
              <a16:creationId xmlns:a16="http://schemas.microsoft.com/office/drawing/2014/main" xmlns="" id="{718F8BA8-7E0C-4DA0-9095-8DB4963F005F}"/>
            </a:ext>
          </a:extLst>
        </xdr:cNvPr>
        <xdr:cNvSpPr txBox="1">
          <a:spLocks noChangeArrowheads="1"/>
        </xdr:cNvSpPr>
      </xdr:nvSpPr>
      <xdr:spPr bwMode="auto">
        <a:xfrm>
          <a:off x="676275" y="76200"/>
          <a:ext cx="4248150" cy="36195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ru-RU" sz="1000" b="0" i="0" u="none" strike="noStrike" baseline="0">
              <a:solidFill>
                <a:srgbClr val="000000"/>
              </a:solidFill>
              <a:latin typeface="Times New Roman"/>
              <a:cs typeface="Times New Roman"/>
            </a:rPr>
            <a:t>Раздел 1. Поступления и выплаты</a:t>
          </a:r>
          <a:endParaRPr lang="ru-RU" sz="1000" b="0" i="0" u="none" strike="noStrike" baseline="0">
            <a:solidFill>
              <a:srgbClr val="000000"/>
            </a:solidFill>
            <a:latin typeface="Arial"/>
            <a:cs typeface="Arial"/>
          </a:endParaRPr>
        </a:p>
        <a:p>
          <a:pPr algn="l" rtl="0">
            <a:defRPr sz="1000"/>
          </a:pPr>
          <a:r>
            <a:rPr lang="ru-RU" sz="1100" b="0" i="0" u="none" strike="noStrike" baseline="0">
              <a:solidFill>
                <a:srgbClr val="000000"/>
              </a:solidFill>
              <a:latin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690E23110437069A19FC6D4A6465679996D6C1A6BA6B2803690C584C3F3307D4101B7870C1DBAA3DF812D0D4CC270E6248E715D30ED52E20r337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consultantplus://offline/ref=4C11D777457C83A64694146378CBDA47B8C7EF0FF965C1F0AF5510B1D89B5090450B48FE5CE1C9EC10BC90BEAF1000B765B95E28H2t6I" TargetMode="External"/><Relationship Id="rId13" Type="http://schemas.openxmlformats.org/officeDocument/2006/relationships/hyperlink" Target="consultantplus://offline/ref=690E23110437069A19FC6D4A6465679996D7C1AABC672803690C584C3F3307D4021B207CC3DCBD3CFF0786858Ar733H" TargetMode="External"/><Relationship Id="rId3" Type="http://schemas.openxmlformats.org/officeDocument/2006/relationships/hyperlink" Target="consultantplus://offline/ref=96503A392D9AAE9E5475C55E7A4B1E15D5D21D82831A8B1595B359BCEBBFA1C9B869F7BF85113087C822583138LAo9I" TargetMode="External"/><Relationship Id="rId7" Type="http://schemas.openxmlformats.org/officeDocument/2006/relationships/hyperlink" Target="consultantplus://offline/ref=620C58DE6BAA3DE3E94CE457BBB35098EC54C0EED53364DA52D5097EF8B45989D6BE7B8347DC8EF9F495A230F05701C5743B709B2Ar4I" TargetMode="External"/><Relationship Id="rId12" Type="http://schemas.openxmlformats.org/officeDocument/2006/relationships/hyperlink" Target="consultantplus://offline/ref=690E23110437069A19FC6D4A6465679996D7C1AABC672803690C584C3F3307D4021B207CC3DCBD3CFF0786858Ar733H" TargetMode="External"/><Relationship Id="rId2" Type="http://schemas.openxmlformats.org/officeDocument/2006/relationships/hyperlink" Target="consultantplus://offline/ref=96503A392D9AAE9E5475C55E7A4B1E15D5D11B8885118B1595B359BCEBBFA1C9AA69AFBA87187AD68E69573138B64CD29DE5F4C1LBo5I" TargetMode="External"/><Relationship Id="rId1" Type="http://schemas.openxmlformats.org/officeDocument/2006/relationships/hyperlink" Target="consultantplus://offline/ref=96503A392D9AAE9E5475C55E7A4B1E15D5D01A8B86168B1595B359BCEBBFA1C9B869F7BF85113087C822583138LAo9I" TargetMode="External"/><Relationship Id="rId6" Type="http://schemas.openxmlformats.org/officeDocument/2006/relationships/hyperlink" Target="consultantplus://offline/ref=690E23110437069A19FC6D4A6465679996D5C6A3B96B2803690C584C3F3307D4021B207CC3DCBD3CFF0786858Ar733H" TargetMode="External"/><Relationship Id="rId11" Type="http://schemas.openxmlformats.org/officeDocument/2006/relationships/hyperlink" Target="consultantplus://offline/ref=B1AA276EE701E2760FF80BC89D0B96421F2DFBF61188A7ABE3A5493CB696C596BE11908C3D819539013A433A334118233E4272FFP7v9I" TargetMode="External"/><Relationship Id="rId5" Type="http://schemas.openxmlformats.org/officeDocument/2006/relationships/hyperlink" Target="consultantplus://offline/ref=690E23110437069A19FC6D4A6465679996D5C5AAB8692803690C584C3F3307D4101B7870C1D9A23FFA12D0D4CC270E6248E715D30ED52E20r337H" TargetMode="External"/><Relationship Id="rId10" Type="http://schemas.openxmlformats.org/officeDocument/2006/relationships/hyperlink" Target="consultantplus://offline/ref=690E23110437069A19FC6D4A6465679996D5C6A3B96B2803690C584C3F3307D4021B207CC3DCBD3CFF0786858Ar733H" TargetMode="External"/><Relationship Id="rId4" Type="http://schemas.openxmlformats.org/officeDocument/2006/relationships/hyperlink" Target="consultantplus://offline/ref=690E23110437069A19FC6D4A6465679996D5C6A3B96B2803690C584C3F3307D4021B207CC3DCBD3CFF0786858Ar733H" TargetMode="External"/><Relationship Id="rId9" Type="http://schemas.openxmlformats.org/officeDocument/2006/relationships/hyperlink" Target="consultantplus://offline/ref=690E23110437069A19FC6D4A6465679996D5C6A3B96B2803690C584C3F3307D4021B207CC3DCBD3CFF0786858Ar733H" TargetMode="External"/><Relationship Id="rId1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
  <dimension ref="A1:PAR1053"/>
  <sheetViews>
    <sheetView view="pageBreakPreview" zoomScale="70" zoomScaleSheetLayoutView="70" workbookViewId="0">
      <selection activeCell="B18" sqref="B18"/>
    </sheetView>
  </sheetViews>
  <sheetFormatPr defaultColWidth="9.109375" defaultRowHeight="14.4"/>
  <cols>
    <col min="1" max="1" width="35" style="3" customWidth="1"/>
    <col min="2" max="2" width="53.5546875" style="3" customWidth="1"/>
    <col min="3" max="4" width="9.109375" style="3"/>
    <col min="5" max="5" width="19.6640625" style="3" customWidth="1"/>
    <col min="6" max="16384" width="9.109375" style="3"/>
  </cols>
  <sheetData>
    <row r="1" spans="1:5" ht="14.4" customHeight="1">
      <c r="A1" s="104"/>
      <c r="B1" s="104"/>
      <c r="C1" s="263" t="s">
        <v>0</v>
      </c>
      <c r="D1" s="263"/>
      <c r="E1" s="263"/>
    </row>
    <row r="2" spans="1:5" ht="14.4" customHeight="1">
      <c r="A2" s="104"/>
      <c r="B2" s="104"/>
      <c r="C2" s="263" t="s">
        <v>284</v>
      </c>
      <c r="D2" s="263"/>
      <c r="E2" s="263"/>
    </row>
    <row r="3" spans="1:5" ht="25.5" customHeight="1">
      <c r="A3" s="104"/>
      <c r="B3" s="104"/>
      <c r="C3" s="263" t="s">
        <v>1</v>
      </c>
      <c r="D3" s="263"/>
      <c r="E3" s="263"/>
    </row>
    <row r="4" spans="1:5" ht="14.4" customHeight="1">
      <c r="A4" s="104"/>
      <c r="B4" s="104"/>
      <c r="C4" s="263" t="s">
        <v>285</v>
      </c>
      <c r="D4" s="263"/>
      <c r="E4" s="263"/>
    </row>
    <row r="5" spans="1:5" ht="14.4" customHeight="1">
      <c r="A5" s="104"/>
      <c r="B5" s="104"/>
      <c r="C5" s="263" t="s">
        <v>2</v>
      </c>
      <c r="D5" s="263"/>
      <c r="E5" s="263"/>
    </row>
    <row r="6" spans="1:5" ht="14.4" customHeight="1">
      <c r="A6" s="104"/>
      <c r="B6" s="104"/>
      <c r="C6" s="264" t="s">
        <v>3</v>
      </c>
      <c r="D6" s="263" t="s">
        <v>286</v>
      </c>
      <c r="E6" s="263"/>
    </row>
    <row r="7" spans="1:5" ht="25.5" customHeight="1">
      <c r="A7" s="104"/>
      <c r="B7" s="104"/>
      <c r="C7" s="264" t="s">
        <v>4</v>
      </c>
      <c r="D7" s="263" t="s">
        <v>5</v>
      </c>
      <c r="E7" s="263"/>
    </row>
    <row r="8" spans="1:5" ht="14.4" customHeight="1">
      <c r="A8" s="104"/>
      <c r="B8" s="104"/>
      <c r="C8" s="263" t="s">
        <v>6</v>
      </c>
      <c r="D8" s="263"/>
      <c r="E8" s="263"/>
    </row>
    <row r="9" spans="1:5">
      <c r="A9" s="104"/>
      <c r="B9" s="104"/>
      <c r="C9" s="104"/>
      <c r="D9" s="104"/>
      <c r="E9" s="104"/>
    </row>
    <row r="10" spans="1:5" ht="15" thickBot="1">
      <c r="A10" s="104"/>
      <c r="B10" s="39" t="s">
        <v>264</v>
      </c>
      <c r="C10" s="104"/>
      <c r="D10" s="104"/>
      <c r="E10" s="104"/>
    </row>
    <row r="11" spans="1:5" ht="27.75" customHeight="1" thickBot="1">
      <c r="A11" s="104"/>
      <c r="B11" s="39" t="s">
        <v>265</v>
      </c>
      <c r="C11" s="104"/>
      <c r="D11" s="108"/>
      <c r="E11" s="13" t="s">
        <v>7</v>
      </c>
    </row>
    <row r="12" spans="1:5" ht="15" thickBot="1">
      <c r="A12" s="104"/>
      <c r="B12" s="2" t="s">
        <v>18</v>
      </c>
      <c r="C12" s="106" t="s">
        <v>8</v>
      </c>
      <c r="D12" s="107"/>
      <c r="E12" s="5"/>
    </row>
    <row r="13" spans="1:5" ht="27.75" customHeight="1" thickBot="1">
      <c r="A13" s="104" t="s">
        <v>9</v>
      </c>
      <c r="B13" s="105" t="s">
        <v>10</v>
      </c>
      <c r="C13" s="106" t="s">
        <v>11</v>
      </c>
      <c r="D13" s="107"/>
      <c r="E13" s="5"/>
    </row>
    <row r="14" spans="1:5" ht="24" customHeight="1" thickBot="1">
      <c r="A14" s="104"/>
      <c r="B14" s="105"/>
      <c r="C14" s="106" t="s">
        <v>12</v>
      </c>
      <c r="D14" s="107"/>
      <c r="E14" s="5"/>
    </row>
    <row r="15" spans="1:5" ht="25.5" customHeight="1" thickBot="1">
      <c r="A15" s="104"/>
      <c r="B15" s="105"/>
      <c r="C15" s="106" t="s">
        <v>11</v>
      </c>
      <c r="D15" s="107"/>
      <c r="E15" s="5"/>
    </row>
    <row r="16" spans="1:5" ht="44.4" customHeight="1" thickBot="1">
      <c r="A16" s="40" t="s">
        <v>13</v>
      </c>
      <c r="B16" s="103" t="s">
        <v>289</v>
      </c>
      <c r="C16" s="106" t="s">
        <v>14</v>
      </c>
      <c r="D16" s="107"/>
      <c r="E16" s="265" t="s">
        <v>287</v>
      </c>
    </row>
    <row r="17" spans="1:5" ht="15" thickBot="1">
      <c r="A17" s="40"/>
      <c r="B17" s="40"/>
      <c r="C17" s="106" t="s">
        <v>15</v>
      </c>
      <c r="D17" s="107"/>
      <c r="E17" s="265" t="s">
        <v>288</v>
      </c>
    </row>
    <row r="18" spans="1:5" ht="15" thickBot="1">
      <c r="A18" s="40" t="s">
        <v>16</v>
      </c>
      <c r="B18" s="40"/>
      <c r="C18" s="106" t="s">
        <v>17</v>
      </c>
      <c r="D18" s="107"/>
      <c r="E18" s="41">
        <v>383</v>
      </c>
    </row>
    <row r="19" spans="1:5">
      <c r="A19" s="42"/>
      <c r="B19" s="42"/>
      <c r="C19" s="42"/>
      <c r="D19" s="42"/>
      <c r="E19" s="42"/>
    </row>
    <row r="20" spans="1:5">
      <c r="A20" s="37"/>
    </row>
    <row r="1053" spans="10860:10860">
      <c r="PAR1053" s="43"/>
    </row>
  </sheetData>
  <mergeCells count="22">
    <mergeCell ref="C16:D16"/>
    <mergeCell ref="C17:D17"/>
    <mergeCell ref="C18:D18"/>
    <mergeCell ref="C9:E9"/>
    <mergeCell ref="C10:E10"/>
    <mergeCell ref="C11:D11"/>
    <mergeCell ref="C12:D12"/>
    <mergeCell ref="A13:A15"/>
    <mergeCell ref="B13:B15"/>
    <mergeCell ref="C13:D13"/>
    <mergeCell ref="C14:D14"/>
    <mergeCell ref="C15:D15"/>
    <mergeCell ref="A1:A12"/>
    <mergeCell ref="B1:B9"/>
    <mergeCell ref="C1:E1"/>
    <mergeCell ref="C2:E2"/>
    <mergeCell ref="C3:E3"/>
    <mergeCell ref="C4:E4"/>
    <mergeCell ref="C5:E5"/>
    <mergeCell ref="D6:E6"/>
    <mergeCell ref="D7:E7"/>
    <mergeCell ref="C8:E8"/>
  </mergeCells>
  <hyperlinks>
    <hyperlink ref="B12" location="Par1053" tooltip="&lt;1&gt; Указывается дата утверждения Плана." display="Par1053"/>
    <hyperlink ref="E18" r:id="rId1" tooltip="&quot;ОК 015-94 (МК 002-97). Общероссийский классификатор единиц измерения&quot; (утв. Постановлением Госстандарта России от 26.12.1994 N 366) (ред. от 23.06.2020)_x000b_{КонсультантПлюс}" display="consultantplus://offline/ref=690E23110437069A19FC6D4A6465679996D6C1A6BA6B2803690C584C3F3307D4101B7870C1DBAA3DF812D0D4CC270E6248E715D30ED52E20r337H"/>
  </hyperlinks>
  <pageMargins left="0.7" right="0.7" top="0.75" bottom="0.75" header="0.3" footer="0.3"/>
  <pageSetup paperSize="9" scale="69" orientation="portrait" r:id="rId2"/>
</worksheet>
</file>

<file path=xl/worksheets/sheet2.xml><?xml version="1.0" encoding="utf-8"?>
<worksheet xmlns="http://schemas.openxmlformats.org/spreadsheetml/2006/main" xmlns:r="http://schemas.openxmlformats.org/officeDocument/2006/relationships">
  <sheetPr codeName="Лист2"/>
  <dimension ref="A3:L108"/>
  <sheetViews>
    <sheetView view="pageBreakPreview" zoomScale="85" zoomScaleNormal="85" zoomScaleSheetLayoutView="85" workbookViewId="0">
      <pane xSplit="2" ySplit="7" topLeftCell="C98" activePane="bottomRight" state="frozen"/>
      <selection pane="topRight" activeCell="C1" sqref="C1"/>
      <selection pane="bottomLeft" activeCell="A8" sqref="A8"/>
      <selection pane="bottomRight" activeCell="G93" sqref="G93"/>
    </sheetView>
  </sheetViews>
  <sheetFormatPr defaultColWidth="9.109375" defaultRowHeight="14.4"/>
  <cols>
    <col min="1" max="1" width="42" style="3" customWidth="1"/>
    <col min="2" max="2" width="9.109375" style="3"/>
    <col min="3" max="3" width="11.6640625" style="3" customWidth="1"/>
    <col min="4" max="4" width="9.109375" style="3" customWidth="1"/>
    <col min="5" max="5" width="20" style="3" customWidth="1"/>
    <col min="6" max="6" width="19.88671875" style="3" customWidth="1"/>
    <col min="7" max="7" width="20.5546875" style="3" customWidth="1"/>
    <col min="8" max="8" width="18.109375" style="3" customWidth="1"/>
    <col min="9" max="9" width="18.5546875" style="3" customWidth="1"/>
    <col min="10" max="10" width="21.88671875" style="3" customWidth="1"/>
    <col min="11" max="11" width="20.33203125" style="3" customWidth="1"/>
    <col min="12" max="12" width="14.33203125" style="3" customWidth="1"/>
    <col min="13" max="16384" width="9.109375" style="3"/>
  </cols>
  <sheetData>
    <row r="3" spans="1:12" ht="15" thickBot="1"/>
    <row r="4" spans="1:12" ht="15" thickBot="1">
      <c r="A4" s="109" t="s">
        <v>19</v>
      </c>
      <c r="B4" s="109" t="s">
        <v>20</v>
      </c>
      <c r="C4" s="112" t="s">
        <v>21</v>
      </c>
      <c r="D4" s="112" t="s">
        <v>22</v>
      </c>
      <c r="E4" s="115" t="s">
        <v>23</v>
      </c>
      <c r="F4" s="116"/>
      <c r="G4" s="116"/>
      <c r="H4" s="116"/>
      <c r="I4" s="116"/>
      <c r="J4" s="116"/>
      <c r="K4" s="116"/>
      <c r="L4" s="117"/>
    </row>
    <row r="5" spans="1:12" ht="15" thickBot="1">
      <c r="A5" s="110"/>
      <c r="B5" s="110"/>
      <c r="C5" s="113"/>
      <c r="D5" s="113"/>
      <c r="E5" s="1" t="s">
        <v>92</v>
      </c>
      <c r="F5" s="115" t="s">
        <v>24</v>
      </c>
      <c r="G5" s="116"/>
      <c r="H5" s="116"/>
      <c r="I5" s="117"/>
      <c r="J5" s="1" t="s">
        <v>142</v>
      </c>
      <c r="K5" s="1" t="s">
        <v>266</v>
      </c>
      <c r="L5" s="109" t="s">
        <v>25</v>
      </c>
    </row>
    <row r="6" spans="1:12" ht="79.8" thickBot="1">
      <c r="A6" s="111"/>
      <c r="B6" s="111"/>
      <c r="C6" s="114"/>
      <c r="D6" s="114"/>
      <c r="E6" s="1" t="s">
        <v>26</v>
      </c>
      <c r="F6" s="1" t="s">
        <v>27</v>
      </c>
      <c r="G6" s="1" t="s">
        <v>28</v>
      </c>
      <c r="H6" s="1" t="s">
        <v>29</v>
      </c>
      <c r="I6" s="1" t="s">
        <v>30</v>
      </c>
      <c r="J6" s="1" t="s">
        <v>31</v>
      </c>
      <c r="K6" s="1" t="s">
        <v>32</v>
      </c>
      <c r="L6" s="111"/>
    </row>
    <row r="7" spans="1:12" ht="15" thickBot="1">
      <c r="A7" s="4">
        <v>1</v>
      </c>
      <c r="B7" s="1">
        <v>2</v>
      </c>
      <c r="C7" s="1">
        <v>3</v>
      </c>
      <c r="D7" s="1">
        <v>4</v>
      </c>
      <c r="E7" s="1">
        <v>5</v>
      </c>
      <c r="F7" s="1">
        <v>6</v>
      </c>
      <c r="G7" s="1">
        <v>7</v>
      </c>
      <c r="H7" s="5"/>
      <c r="I7" s="1">
        <v>8</v>
      </c>
      <c r="J7" s="1">
        <v>9</v>
      </c>
      <c r="K7" s="1">
        <v>10</v>
      </c>
      <c r="L7" s="1">
        <v>11</v>
      </c>
    </row>
    <row r="8" spans="1:12" ht="29.4" thickBot="1">
      <c r="A8" s="6" t="s">
        <v>33</v>
      </c>
      <c r="B8" s="1">
        <v>1</v>
      </c>
      <c r="C8" s="1" t="s">
        <v>34</v>
      </c>
      <c r="D8" s="1" t="s">
        <v>34</v>
      </c>
      <c r="E8" s="80">
        <f>F8+G8+H8+I8</f>
        <v>1223034.3700000001</v>
      </c>
      <c r="F8" s="102">
        <v>375773.47</v>
      </c>
      <c r="G8" s="102">
        <v>847260.9</v>
      </c>
      <c r="H8" s="102">
        <f t="shared" ref="H8:K8" si="0">H35-H10</f>
        <v>0</v>
      </c>
      <c r="I8" s="102">
        <f t="shared" si="0"/>
        <v>0</v>
      </c>
      <c r="J8" s="102">
        <f t="shared" si="0"/>
        <v>0</v>
      </c>
      <c r="K8" s="102">
        <f t="shared" si="0"/>
        <v>0</v>
      </c>
      <c r="L8" s="5"/>
    </row>
    <row r="9" spans="1:12" ht="29.4" thickBot="1">
      <c r="A9" s="6" t="s">
        <v>35</v>
      </c>
      <c r="B9" s="1">
        <v>2</v>
      </c>
      <c r="C9" s="1" t="s">
        <v>34</v>
      </c>
      <c r="D9" s="1" t="s">
        <v>34</v>
      </c>
      <c r="E9" s="80">
        <f>F9+G9+H9+I9</f>
        <v>1569106.290000001</v>
      </c>
      <c r="F9" s="101">
        <f>F8+F10-F35</f>
        <v>377500</v>
      </c>
      <c r="G9" s="101">
        <f t="shared" ref="G9:K9" si="1">G8+G10-G35</f>
        <v>1191606.290000001</v>
      </c>
      <c r="H9" s="101">
        <f t="shared" si="1"/>
        <v>0</v>
      </c>
      <c r="I9" s="101">
        <f t="shared" si="1"/>
        <v>0</v>
      </c>
      <c r="J9" s="101">
        <f t="shared" si="1"/>
        <v>0</v>
      </c>
      <c r="K9" s="101">
        <f t="shared" si="1"/>
        <v>0</v>
      </c>
      <c r="L9" s="5"/>
    </row>
    <row r="10" spans="1:12" ht="15" thickBot="1">
      <c r="A10" s="53" t="s">
        <v>36</v>
      </c>
      <c r="B10" s="54">
        <v>1000</v>
      </c>
      <c r="C10" s="54"/>
      <c r="D10" s="54"/>
      <c r="E10" s="81">
        <f>F10+G10+H10+I10</f>
        <v>75336108.189999998</v>
      </c>
      <c r="F10" s="81">
        <f>F11+F14+F18+F20+F25+F31</f>
        <v>60768549.859999999</v>
      </c>
      <c r="G10" s="81">
        <f t="shared" ref="G10:H10" si="2">G11+G14+G18+G20+G25+G31</f>
        <v>13654447.42</v>
      </c>
      <c r="H10" s="81">
        <f t="shared" si="2"/>
        <v>913110.91</v>
      </c>
      <c r="I10" s="55">
        <f>I11+I14+I18+I20+I25+I31</f>
        <v>0</v>
      </c>
      <c r="J10" s="81">
        <f t="shared" ref="J10:K10" si="3">J11+J14+J18+J20+J25+J31</f>
        <v>60058484</v>
      </c>
      <c r="K10" s="81">
        <f t="shared" si="3"/>
        <v>60124894</v>
      </c>
      <c r="L10" s="55"/>
    </row>
    <row r="11" spans="1:12">
      <c r="A11" s="8" t="s">
        <v>37</v>
      </c>
      <c r="B11" s="109">
        <v>1100</v>
      </c>
      <c r="C11" s="109">
        <v>120</v>
      </c>
      <c r="D11" s="109"/>
      <c r="E11" s="118">
        <f>F11+G11+H11+I11</f>
        <v>0</v>
      </c>
      <c r="F11" s="118">
        <f>F13</f>
        <v>0</v>
      </c>
      <c r="G11" s="120">
        <f t="shared" ref="G11:I11" si="4">G13</f>
        <v>0</v>
      </c>
      <c r="H11" s="120">
        <f t="shared" si="4"/>
        <v>0</v>
      </c>
      <c r="I11" s="120">
        <f t="shared" si="4"/>
        <v>0</v>
      </c>
      <c r="J11" s="118">
        <f t="shared" ref="J11:K11" si="5">J13</f>
        <v>0</v>
      </c>
      <c r="K11" s="118">
        <f t="shared" si="5"/>
        <v>0</v>
      </c>
      <c r="L11" s="120"/>
    </row>
    <row r="12" spans="1:12" ht="15" thickBot="1">
      <c r="A12" s="9" t="s">
        <v>38</v>
      </c>
      <c r="B12" s="111"/>
      <c r="C12" s="111"/>
      <c r="D12" s="111"/>
      <c r="E12" s="119"/>
      <c r="F12" s="119"/>
      <c r="G12" s="121"/>
      <c r="H12" s="121"/>
      <c r="I12" s="121"/>
      <c r="J12" s="119"/>
      <c r="K12" s="119"/>
      <c r="L12" s="121"/>
    </row>
    <row r="13" spans="1:12" ht="15" thickBot="1">
      <c r="A13" s="10" t="s">
        <v>37</v>
      </c>
      <c r="B13" s="11">
        <v>1110</v>
      </c>
      <c r="C13" s="11"/>
      <c r="D13" s="11"/>
      <c r="E13" s="79">
        <f t="shared" ref="E13:E20" si="6">F13+G13+H13+I13</f>
        <v>0</v>
      </c>
      <c r="F13" s="79"/>
      <c r="G13" s="12"/>
      <c r="H13" s="12"/>
      <c r="I13" s="12"/>
      <c r="J13" s="79"/>
      <c r="K13" s="79"/>
      <c r="L13" s="12"/>
    </row>
    <row r="14" spans="1:12" ht="27" thickBot="1">
      <c r="A14" s="9" t="s">
        <v>39</v>
      </c>
      <c r="B14" s="13">
        <v>1200</v>
      </c>
      <c r="C14" s="13">
        <v>130</v>
      </c>
      <c r="D14" s="13"/>
      <c r="E14" s="84">
        <f t="shared" si="6"/>
        <v>74245202.200000003</v>
      </c>
      <c r="F14" s="84">
        <f>F15+F16+F17</f>
        <v>60768549.859999999</v>
      </c>
      <c r="G14" s="84">
        <f t="shared" ref="G14:I14" si="7">G15+G16+G17</f>
        <v>13476652.34</v>
      </c>
      <c r="H14" s="14">
        <f t="shared" si="7"/>
        <v>0</v>
      </c>
      <c r="I14" s="14">
        <f t="shared" si="7"/>
        <v>0</v>
      </c>
      <c r="J14" s="84">
        <f t="shared" ref="J14" si="8">J15+J16+J17</f>
        <v>60058484</v>
      </c>
      <c r="K14" s="84">
        <f t="shared" ref="K14" si="9">K15+K16+K17</f>
        <v>60124894</v>
      </c>
      <c r="L14" s="14"/>
    </row>
    <row r="15" spans="1:12" ht="15" thickBot="1">
      <c r="A15" s="10" t="s">
        <v>37</v>
      </c>
      <c r="B15" s="1">
        <v>1210</v>
      </c>
      <c r="C15" s="1">
        <v>130</v>
      </c>
      <c r="D15" s="1"/>
      <c r="E15" s="80">
        <f t="shared" si="6"/>
        <v>0</v>
      </c>
      <c r="F15" s="80"/>
      <c r="G15" s="80"/>
      <c r="H15" s="5"/>
      <c r="I15" s="5"/>
      <c r="J15" s="80"/>
      <c r="K15" s="80"/>
      <c r="L15" s="5"/>
    </row>
    <row r="16" spans="1:12" ht="15" thickBot="1">
      <c r="A16" s="7"/>
      <c r="B16" s="1">
        <v>1220</v>
      </c>
      <c r="C16" s="1">
        <v>130</v>
      </c>
      <c r="D16" s="1"/>
      <c r="E16" s="80">
        <f t="shared" si="6"/>
        <v>74245202.200000003</v>
      </c>
      <c r="F16" s="80">
        <v>60768549.859999999</v>
      </c>
      <c r="G16" s="80">
        <v>13476652.34</v>
      </c>
      <c r="H16" s="5"/>
      <c r="I16" s="5"/>
      <c r="J16" s="80">
        <f>48058484+12000000</f>
        <v>60058484</v>
      </c>
      <c r="K16" s="80">
        <f>48124894+12000000</f>
        <v>60124894</v>
      </c>
      <c r="L16" s="5"/>
    </row>
    <row r="17" spans="1:12" ht="15" thickBot="1">
      <c r="A17" s="7"/>
      <c r="B17" s="1">
        <v>1230</v>
      </c>
      <c r="C17" s="1">
        <v>130</v>
      </c>
      <c r="D17" s="1"/>
      <c r="E17" s="5">
        <f t="shared" si="6"/>
        <v>0</v>
      </c>
      <c r="F17" s="5"/>
      <c r="G17" s="5"/>
      <c r="H17" s="5"/>
      <c r="I17" s="5"/>
      <c r="J17" s="5"/>
      <c r="K17" s="5"/>
      <c r="L17" s="5"/>
    </row>
    <row r="18" spans="1:12" ht="27" thickBot="1">
      <c r="A18" s="9" t="s">
        <v>40</v>
      </c>
      <c r="B18" s="1">
        <v>1300</v>
      </c>
      <c r="C18" s="1">
        <v>140</v>
      </c>
      <c r="D18" s="1"/>
      <c r="E18" s="5">
        <f t="shared" si="6"/>
        <v>0</v>
      </c>
      <c r="F18" s="5">
        <f>F19</f>
        <v>0</v>
      </c>
      <c r="G18" s="5">
        <f t="shared" ref="G18:I18" si="10">G19</f>
        <v>0</v>
      </c>
      <c r="H18" s="5">
        <f t="shared" si="10"/>
        <v>0</v>
      </c>
      <c r="I18" s="5">
        <f t="shared" si="10"/>
        <v>0</v>
      </c>
      <c r="J18" s="5">
        <f t="shared" ref="J18" si="11">J19</f>
        <v>0</v>
      </c>
      <c r="K18" s="5">
        <f t="shared" ref="K18" si="12">K19</f>
        <v>0</v>
      </c>
      <c r="L18" s="5"/>
    </row>
    <row r="19" spans="1:12" ht="15" thickBot="1">
      <c r="A19" s="10" t="s">
        <v>37</v>
      </c>
      <c r="B19" s="11">
        <v>1310</v>
      </c>
      <c r="C19" s="11">
        <v>140</v>
      </c>
      <c r="D19" s="11"/>
      <c r="E19" s="12">
        <f t="shared" si="6"/>
        <v>0</v>
      </c>
      <c r="F19" s="12"/>
      <c r="G19" s="12"/>
      <c r="H19" s="12"/>
      <c r="I19" s="12"/>
      <c r="J19" s="12"/>
      <c r="K19" s="12"/>
      <c r="L19" s="12"/>
    </row>
    <row r="20" spans="1:12" ht="15" thickBot="1">
      <c r="A20" s="9" t="s">
        <v>41</v>
      </c>
      <c r="B20" s="13">
        <v>1400</v>
      </c>
      <c r="C20" s="13">
        <v>150</v>
      </c>
      <c r="D20" s="13"/>
      <c r="E20" s="84">
        <f t="shared" si="6"/>
        <v>1090905.99</v>
      </c>
      <c r="F20" s="14">
        <f>F21+F23+F24</f>
        <v>0</v>
      </c>
      <c r="G20" s="84">
        <f>G21+G23+G24</f>
        <v>177795.08</v>
      </c>
      <c r="H20" s="84">
        <f t="shared" ref="H20:I20" si="13">H21+H23+H24</f>
        <v>913110.91</v>
      </c>
      <c r="I20" s="14">
        <f t="shared" si="13"/>
        <v>0</v>
      </c>
      <c r="J20" s="84">
        <f>J21+J23+J24</f>
        <v>0</v>
      </c>
      <c r="K20" s="84">
        <f t="shared" ref="K20" si="14">K21+K23+K24</f>
        <v>0</v>
      </c>
      <c r="L20" s="14"/>
    </row>
    <row r="21" spans="1:12">
      <c r="A21" s="15" t="s">
        <v>37</v>
      </c>
      <c r="B21" s="109">
        <v>1410</v>
      </c>
      <c r="C21" s="109">
        <v>150</v>
      </c>
      <c r="D21" s="109"/>
      <c r="E21" s="118">
        <f t="shared" ref="E21:E22" si="15">F21+G21+H21+I21</f>
        <v>913110.91</v>
      </c>
      <c r="F21" s="120"/>
      <c r="G21" s="118"/>
      <c r="H21" s="118">
        <v>913110.91</v>
      </c>
      <c r="I21" s="120"/>
      <c r="J21" s="120"/>
      <c r="K21" s="120"/>
      <c r="L21" s="120"/>
    </row>
    <row r="22" spans="1:12" ht="15" thickBot="1">
      <c r="A22" s="10" t="s">
        <v>42</v>
      </c>
      <c r="B22" s="111"/>
      <c r="C22" s="111"/>
      <c r="D22" s="111"/>
      <c r="E22" s="119">
        <f t="shared" si="15"/>
        <v>0</v>
      </c>
      <c r="F22" s="121"/>
      <c r="G22" s="119"/>
      <c r="H22" s="119"/>
      <c r="I22" s="121"/>
      <c r="J22" s="121"/>
      <c r="K22" s="121"/>
      <c r="L22" s="121"/>
    </row>
    <row r="23" spans="1:12" ht="27" thickBot="1">
      <c r="A23" s="10" t="s">
        <v>43</v>
      </c>
      <c r="B23" s="1">
        <v>1420</v>
      </c>
      <c r="C23" s="1">
        <v>150</v>
      </c>
      <c r="D23" s="1"/>
      <c r="E23" s="80">
        <f t="shared" ref="E23:E31" si="16">F23+G23+H23+I23</f>
        <v>0</v>
      </c>
      <c r="F23" s="5"/>
      <c r="G23" s="80"/>
      <c r="H23" s="5"/>
      <c r="I23" s="5"/>
      <c r="J23" s="5"/>
      <c r="K23" s="5"/>
      <c r="L23" s="5"/>
    </row>
    <row r="24" spans="1:12" ht="15" thickBot="1">
      <c r="A24" s="7"/>
      <c r="B24" s="1"/>
      <c r="C24" s="1"/>
      <c r="D24" s="1"/>
      <c r="E24" s="80">
        <f t="shared" si="16"/>
        <v>177795.08</v>
      </c>
      <c r="F24" s="5"/>
      <c r="G24" s="80">
        <v>177795.08</v>
      </c>
      <c r="H24" s="5"/>
      <c r="I24" s="5"/>
      <c r="J24" s="80"/>
      <c r="K24" s="80"/>
      <c r="L24" s="5"/>
    </row>
    <row r="25" spans="1:12" ht="15" thickBot="1">
      <c r="A25" s="9" t="s">
        <v>44</v>
      </c>
      <c r="B25" s="1">
        <v>1500</v>
      </c>
      <c r="C25" s="1">
        <v>180</v>
      </c>
      <c r="D25" s="1"/>
      <c r="E25" s="5">
        <f t="shared" si="16"/>
        <v>0</v>
      </c>
      <c r="F25" s="5">
        <f>F26+F27</f>
        <v>0</v>
      </c>
      <c r="G25" s="5">
        <f t="shared" ref="G25:I25" si="17">G26+G27</f>
        <v>0</v>
      </c>
      <c r="H25" s="5">
        <f t="shared" si="17"/>
        <v>0</v>
      </c>
      <c r="I25" s="5">
        <f t="shared" si="17"/>
        <v>0</v>
      </c>
      <c r="J25" s="5">
        <f t="shared" ref="J25" si="18">J26+J27</f>
        <v>0</v>
      </c>
      <c r="K25" s="5">
        <f t="shared" ref="K25" si="19">K26+K27</f>
        <v>0</v>
      </c>
      <c r="L25" s="5"/>
    </row>
    <row r="26" spans="1:12" ht="15" thickBot="1">
      <c r="A26" s="10" t="s">
        <v>37</v>
      </c>
      <c r="B26" s="1"/>
      <c r="C26" s="1"/>
      <c r="D26" s="1"/>
      <c r="E26" s="5">
        <f t="shared" si="16"/>
        <v>0</v>
      </c>
      <c r="F26" s="5"/>
      <c r="G26" s="5"/>
      <c r="H26" s="5"/>
      <c r="I26" s="5"/>
      <c r="J26" s="5"/>
      <c r="K26" s="5"/>
      <c r="L26" s="5"/>
    </row>
    <row r="27" spans="1:12" ht="15" thickBot="1">
      <c r="A27" s="7"/>
      <c r="B27" s="1"/>
      <c r="C27" s="1"/>
      <c r="D27" s="1"/>
      <c r="E27" s="5">
        <f t="shared" si="16"/>
        <v>0</v>
      </c>
      <c r="F27" s="5"/>
      <c r="G27" s="5"/>
      <c r="H27" s="5"/>
      <c r="I27" s="5"/>
      <c r="J27" s="5"/>
      <c r="K27" s="5"/>
      <c r="L27" s="5"/>
    </row>
    <row r="28" spans="1:12" ht="15" thickBot="1">
      <c r="A28" s="9" t="s">
        <v>45</v>
      </c>
      <c r="B28" s="1">
        <v>1900</v>
      </c>
      <c r="C28" s="1"/>
      <c r="D28" s="1"/>
      <c r="E28" s="5">
        <f t="shared" si="16"/>
        <v>0</v>
      </c>
      <c r="F28" s="5"/>
      <c r="G28" s="5"/>
      <c r="H28" s="5"/>
      <c r="I28" s="5"/>
      <c r="J28" s="5"/>
      <c r="K28" s="5"/>
      <c r="L28" s="5"/>
    </row>
    <row r="29" spans="1:12" ht="15" thickBot="1">
      <c r="A29" s="10" t="s">
        <v>37</v>
      </c>
      <c r="B29" s="1"/>
      <c r="C29" s="1"/>
      <c r="D29" s="1"/>
      <c r="E29" s="5">
        <f t="shared" si="16"/>
        <v>0</v>
      </c>
      <c r="F29" s="5"/>
      <c r="G29" s="5"/>
      <c r="H29" s="5"/>
      <c r="I29" s="5"/>
      <c r="J29" s="5"/>
      <c r="K29" s="5"/>
      <c r="L29" s="5"/>
    </row>
    <row r="30" spans="1:12" ht="15" thickBot="1">
      <c r="A30" s="7"/>
      <c r="B30" s="1"/>
      <c r="C30" s="1"/>
      <c r="D30" s="1"/>
      <c r="E30" s="5">
        <f t="shared" si="16"/>
        <v>0</v>
      </c>
      <c r="F30" s="5"/>
      <c r="G30" s="5"/>
      <c r="H30" s="5"/>
      <c r="I30" s="5"/>
      <c r="J30" s="5"/>
      <c r="K30" s="5"/>
      <c r="L30" s="5"/>
    </row>
    <row r="31" spans="1:12" ht="15" thickBot="1">
      <c r="A31" s="16" t="s">
        <v>46</v>
      </c>
      <c r="B31" s="1">
        <v>1980</v>
      </c>
      <c r="C31" s="1" t="s">
        <v>34</v>
      </c>
      <c r="D31" s="1"/>
      <c r="E31" s="5">
        <f t="shared" si="16"/>
        <v>0</v>
      </c>
      <c r="F31" s="5">
        <f>F32+F34</f>
        <v>0</v>
      </c>
      <c r="G31" s="5">
        <f t="shared" ref="G31:I31" si="20">G32+G34</f>
        <v>0</v>
      </c>
      <c r="H31" s="5">
        <f t="shared" si="20"/>
        <v>0</v>
      </c>
      <c r="I31" s="5">
        <f t="shared" si="20"/>
        <v>0</v>
      </c>
      <c r="J31" s="5">
        <f t="shared" ref="J31" si="21">J32+J34</f>
        <v>0</v>
      </c>
      <c r="K31" s="5">
        <f t="shared" ref="K31" si="22">K32+K34</f>
        <v>0</v>
      </c>
      <c r="L31" s="5"/>
    </row>
    <row r="32" spans="1:12">
      <c r="A32" s="15" t="s">
        <v>47</v>
      </c>
      <c r="B32" s="109">
        <v>1981</v>
      </c>
      <c r="C32" s="109">
        <v>510</v>
      </c>
      <c r="D32" s="109"/>
      <c r="E32" s="120">
        <f t="shared" ref="E32:E33" si="23">F32+G32+H32+I32</f>
        <v>0</v>
      </c>
      <c r="F32" s="120"/>
      <c r="G32" s="120"/>
      <c r="H32" s="120"/>
      <c r="I32" s="120"/>
      <c r="J32" s="120"/>
      <c r="K32" s="120"/>
      <c r="L32" s="109" t="s">
        <v>34</v>
      </c>
    </row>
    <row r="33" spans="1:12" ht="40.200000000000003" thickBot="1">
      <c r="A33" s="10" t="s">
        <v>48</v>
      </c>
      <c r="B33" s="111"/>
      <c r="C33" s="111"/>
      <c r="D33" s="111"/>
      <c r="E33" s="121">
        <f t="shared" si="23"/>
        <v>0</v>
      </c>
      <c r="F33" s="121"/>
      <c r="G33" s="121"/>
      <c r="H33" s="121"/>
      <c r="I33" s="121"/>
      <c r="J33" s="121"/>
      <c r="K33" s="121"/>
      <c r="L33" s="111"/>
    </row>
    <row r="34" spans="1:12" ht="15" thickBot="1">
      <c r="A34" s="7"/>
      <c r="B34" s="1"/>
      <c r="C34" s="1"/>
      <c r="D34" s="1"/>
      <c r="E34" s="5">
        <f>F34+G34+H34+I34</f>
        <v>0</v>
      </c>
      <c r="F34" s="5"/>
      <c r="G34" s="5"/>
      <c r="H34" s="5"/>
      <c r="I34" s="5"/>
      <c r="J34" s="5"/>
      <c r="K34" s="5"/>
      <c r="L34" s="5"/>
    </row>
    <row r="35" spans="1:12" ht="15" thickBot="1">
      <c r="A35" s="53" t="s">
        <v>49</v>
      </c>
      <c r="B35" s="54">
        <v>2000</v>
      </c>
      <c r="C35" s="54" t="s">
        <v>34</v>
      </c>
      <c r="D35" s="54"/>
      <c r="E35" s="81">
        <f>F35+G35+H35+I35</f>
        <v>74990036.269999996</v>
      </c>
      <c r="F35" s="83">
        <f>F36+F56+F72</f>
        <v>60766823.329999998</v>
      </c>
      <c r="G35" s="83">
        <f t="shared" ref="G35:K35" si="24">G36+G56+G72</f>
        <v>13310102.029999999</v>
      </c>
      <c r="H35" s="83">
        <f t="shared" si="24"/>
        <v>913110.91</v>
      </c>
      <c r="I35" s="83">
        <f t="shared" si="24"/>
        <v>0</v>
      </c>
      <c r="J35" s="83">
        <f t="shared" si="24"/>
        <v>60058484</v>
      </c>
      <c r="K35" s="83">
        <f t="shared" si="24"/>
        <v>60124894</v>
      </c>
      <c r="L35" s="55"/>
    </row>
    <row r="36" spans="1:12" s="45" customFormat="1" ht="18.75" customHeight="1">
      <c r="A36" s="44" t="s">
        <v>37</v>
      </c>
      <c r="B36" s="122">
        <v>2100</v>
      </c>
      <c r="C36" s="122" t="s">
        <v>34</v>
      </c>
      <c r="D36" s="122"/>
      <c r="E36" s="124">
        <f>F36+G36+H36+I36</f>
        <v>52697727.439999998</v>
      </c>
      <c r="F36" s="124">
        <f>F38+F40+F41+F42+F46+F49+F54</f>
        <v>52626507</v>
      </c>
      <c r="G36" s="124">
        <f t="shared" ref="G36:K36" si="25">G38+G40+G41+G42+G46+G49+G54</f>
        <v>16519.64</v>
      </c>
      <c r="H36" s="124">
        <f t="shared" si="25"/>
        <v>54700.800000000003</v>
      </c>
      <c r="I36" s="126">
        <f t="shared" si="25"/>
        <v>0</v>
      </c>
      <c r="J36" s="124">
        <f t="shared" si="25"/>
        <v>41190734</v>
      </c>
      <c r="K36" s="124">
        <f t="shared" si="25"/>
        <v>41190734</v>
      </c>
      <c r="L36" s="122" t="s">
        <v>34</v>
      </c>
    </row>
    <row r="37" spans="1:12" s="45" customFormat="1" ht="15" thickBot="1">
      <c r="A37" s="46" t="s">
        <v>50</v>
      </c>
      <c r="B37" s="123"/>
      <c r="C37" s="123"/>
      <c r="D37" s="123"/>
      <c r="E37" s="125">
        <f t="shared" ref="E37:E39" si="26">F37+G37+H37+I37</f>
        <v>0</v>
      </c>
      <c r="F37" s="125"/>
      <c r="G37" s="125"/>
      <c r="H37" s="125"/>
      <c r="I37" s="127"/>
      <c r="J37" s="125"/>
      <c r="K37" s="125"/>
      <c r="L37" s="123"/>
    </row>
    <row r="38" spans="1:12" s="45" customFormat="1">
      <c r="A38" s="47" t="s">
        <v>37</v>
      </c>
      <c r="B38" s="122">
        <v>2110</v>
      </c>
      <c r="C38" s="122">
        <v>111</v>
      </c>
      <c r="D38" s="122"/>
      <c r="E38" s="124">
        <f>F38+G38+H38+I38</f>
        <v>40516352.369999997</v>
      </c>
      <c r="F38" s="124">
        <v>40461651.57</v>
      </c>
      <c r="G38" s="124"/>
      <c r="H38" s="124">
        <v>54700.800000000003</v>
      </c>
      <c r="I38" s="126"/>
      <c r="J38" s="124">
        <f>31636508.45</f>
        <v>31636508.449999999</v>
      </c>
      <c r="K38" s="124">
        <v>31636508.449999999</v>
      </c>
      <c r="L38" s="122" t="s">
        <v>34</v>
      </c>
    </row>
    <row r="39" spans="1:12" s="45" customFormat="1" ht="15" thickBot="1">
      <c r="A39" s="48" t="s">
        <v>51</v>
      </c>
      <c r="B39" s="123"/>
      <c r="C39" s="123"/>
      <c r="D39" s="123"/>
      <c r="E39" s="125">
        <f t="shared" si="26"/>
        <v>0</v>
      </c>
      <c r="F39" s="125"/>
      <c r="G39" s="125"/>
      <c r="H39" s="125"/>
      <c r="I39" s="127"/>
      <c r="J39" s="125"/>
      <c r="K39" s="125"/>
      <c r="L39" s="123"/>
    </row>
    <row r="40" spans="1:12" s="45" customFormat="1" ht="27" thickBot="1">
      <c r="A40" s="48" t="s">
        <v>52</v>
      </c>
      <c r="B40" s="49">
        <v>2120</v>
      </c>
      <c r="C40" s="49">
        <v>112</v>
      </c>
      <c r="D40" s="49"/>
      <c r="E40" s="50">
        <f>F40+G40+H40+I40</f>
        <v>0</v>
      </c>
      <c r="F40" s="50"/>
      <c r="G40" s="82"/>
      <c r="H40" s="50"/>
      <c r="I40" s="50"/>
      <c r="J40" s="50"/>
      <c r="K40" s="50"/>
      <c r="L40" s="49" t="s">
        <v>34</v>
      </c>
    </row>
    <row r="41" spans="1:12" s="45" customFormat="1" ht="40.200000000000003" thickBot="1">
      <c r="A41" s="48" t="s">
        <v>53</v>
      </c>
      <c r="B41" s="49">
        <v>2130</v>
      </c>
      <c r="C41" s="49">
        <v>113</v>
      </c>
      <c r="D41" s="49"/>
      <c r="E41" s="50">
        <f>F41+G41+H41+I41</f>
        <v>0</v>
      </c>
      <c r="F41" s="50"/>
      <c r="G41" s="82"/>
      <c r="H41" s="50"/>
      <c r="I41" s="50"/>
      <c r="J41" s="50"/>
      <c r="K41" s="50"/>
      <c r="L41" s="49" t="s">
        <v>34</v>
      </c>
    </row>
    <row r="42" spans="1:12" s="45" customFormat="1" ht="53.4" thickBot="1">
      <c r="A42" s="48" t="s">
        <v>54</v>
      </c>
      <c r="B42" s="49">
        <v>2140</v>
      </c>
      <c r="C42" s="49">
        <v>119</v>
      </c>
      <c r="D42" s="49"/>
      <c r="E42" s="82">
        <f>F42+G42+H42+I42</f>
        <v>12181375.07</v>
      </c>
      <c r="F42" s="82">
        <f t="shared" ref="F42:K42" si="27">F43+F45</f>
        <v>12164855.43</v>
      </c>
      <c r="G42" s="82">
        <f t="shared" si="27"/>
        <v>16519.64</v>
      </c>
      <c r="H42" s="50">
        <f t="shared" si="27"/>
        <v>0</v>
      </c>
      <c r="I42" s="50">
        <f t="shared" si="27"/>
        <v>0</v>
      </c>
      <c r="J42" s="82">
        <f t="shared" si="27"/>
        <v>9554225.5500000007</v>
      </c>
      <c r="K42" s="82">
        <f t="shared" si="27"/>
        <v>9554225.5500000007</v>
      </c>
      <c r="L42" s="49" t="s">
        <v>34</v>
      </c>
    </row>
    <row r="43" spans="1:12" s="45" customFormat="1">
      <c r="A43" s="51" t="s">
        <v>37</v>
      </c>
      <c r="B43" s="122">
        <v>2141</v>
      </c>
      <c r="C43" s="122">
        <v>119</v>
      </c>
      <c r="D43" s="122"/>
      <c r="E43" s="124">
        <f t="shared" ref="E43:E44" si="28">F43+G43+H43+I43</f>
        <v>12181375.07</v>
      </c>
      <c r="F43" s="124">
        <v>12164855.43</v>
      </c>
      <c r="G43" s="124">
        <v>16519.64</v>
      </c>
      <c r="H43" s="126"/>
      <c r="I43" s="126"/>
      <c r="J43" s="124">
        <v>9554225.5500000007</v>
      </c>
      <c r="K43" s="124">
        <v>9554225.5500000007</v>
      </c>
      <c r="L43" s="122" t="s">
        <v>34</v>
      </c>
    </row>
    <row r="44" spans="1:12" s="45" customFormat="1" ht="15" thickBot="1">
      <c r="A44" s="52" t="s">
        <v>55</v>
      </c>
      <c r="B44" s="123"/>
      <c r="C44" s="123"/>
      <c r="D44" s="123"/>
      <c r="E44" s="125">
        <f t="shared" si="28"/>
        <v>0</v>
      </c>
      <c r="F44" s="125"/>
      <c r="G44" s="125"/>
      <c r="H44" s="127"/>
      <c r="I44" s="127"/>
      <c r="J44" s="125"/>
      <c r="K44" s="125"/>
      <c r="L44" s="123"/>
    </row>
    <row r="45" spans="1:12" s="45" customFormat="1" ht="15" thickBot="1">
      <c r="A45" s="52" t="s">
        <v>56</v>
      </c>
      <c r="B45" s="49">
        <v>2142</v>
      </c>
      <c r="C45" s="49">
        <v>119</v>
      </c>
      <c r="D45" s="49"/>
      <c r="E45" s="50">
        <f>F45+G45+H45+I45</f>
        <v>0</v>
      </c>
      <c r="F45" s="50"/>
      <c r="G45" s="50"/>
      <c r="H45" s="50"/>
      <c r="I45" s="50"/>
      <c r="J45" s="50"/>
      <c r="K45" s="50"/>
      <c r="L45" s="49" t="s">
        <v>34</v>
      </c>
    </row>
    <row r="46" spans="1:12" s="45" customFormat="1" ht="40.200000000000003" thickBot="1">
      <c r="A46" s="46" t="s">
        <v>57</v>
      </c>
      <c r="B46" s="49">
        <v>2150</v>
      </c>
      <c r="C46" s="49">
        <v>139</v>
      </c>
      <c r="D46" s="49"/>
      <c r="E46" s="50">
        <f>F46+G46+H46+I46</f>
        <v>0</v>
      </c>
      <c r="F46" s="50">
        <f t="shared" ref="F46:K46" si="29">F47</f>
        <v>0</v>
      </c>
      <c r="G46" s="50">
        <f t="shared" si="29"/>
        <v>0</v>
      </c>
      <c r="H46" s="50">
        <f t="shared" si="29"/>
        <v>0</v>
      </c>
      <c r="I46" s="50">
        <f t="shared" si="29"/>
        <v>0</v>
      </c>
      <c r="J46" s="50">
        <f t="shared" si="29"/>
        <v>0</v>
      </c>
      <c r="K46" s="50">
        <f t="shared" si="29"/>
        <v>0</v>
      </c>
      <c r="L46" s="49" t="s">
        <v>34</v>
      </c>
    </row>
    <row r="47" spans="1:12" s="45" customFormat="1">
      <c r="A47" s="47" t="s">
        <v>37</v>
      </c>
      <c r="B47" s="122">
        <v>2151</v>
      </c>
      <c r="C47" s="122">
        <v>139</v>
      </c>
      <c r="D47" s="122"/>
      <c r="E47" s="126">
        <f>F47+G47+H47+I47</f>
        <v>0</v>
      </c>
      <c r="F47" s="126"/>
      <c r="G47" s="126"/>
      <c r="H47" s="126"/>
      <c r="I47" s="126"/>
      <c r="J47" s="126"/>
      <c r="K47" s="126"/>
      <c r="L47" s="122" t="s">
        <v>34</v>
      </c>
    </row>
    <row r="48" spans="1:12" s="45" customFormat="1" ht="15" thickBot="1">
      <c r="A48" s="48" t="s">
        <v>58</v>
      </c>
      <c r="B48" s="123"/>
      <c r="C48" s="123"/>
      <c r="D48" s="123"/>
      <c r="E48" s="127">
        <f t="shared" ref="E48" si="30">F48+G48+H48+I48</f>
        <v>0</v>
      </c>
      <c r="F48" s="127"/>
      <c r="G48" s="127"/>
      <c r="H48" s="127"/>
      <c r="I48" s="127"/>
      <c r="J48" s="127"/>
      <c r="K48" s="127"/>
      <c r="L48" s="123"/>
    </row>
    <row r="49" spans="1:12" s="45" customFormat="1" ht="15" thickBot="1">
      <c r="A49" s="46" t="s">
        <v>59</v>
      </c>
      <c r="B49" s="49">
        <v>2200</v>
      </c>
      <c r="C49" s="49">
        <v>300</v>
      </c>
      <c r="D49" s="49"/>
      <c r="E49" s="50">
        <f>F49+G49+H49+I49</f>
        <v>0</v>
      </c>
      <c r="F49" s="50">
        <f t="shared" ref="F49:K49" si="31">F50</f>
        <v>0</v>
      </c>
      <c r="G49" s="50">
        <f t="shared" si="31"/>
        <v>0</v>
      </c>
      <c r="H49" s="50">
        <f t="shared" si="31"/>
        <v>0</v>
      </c>
      <c r="I49" s="50">
        <f t="shared" si="31"/>
        <v>0</v>
      </c>
      <c r="J49" s="50">
        <f t="shared" si="31"/>
        <v>0</v>
      </c>
      <c r="K49" s="50">
        <f t="shared" si="31"/>
        <v>0</v>
      </c>
      <c r="L49" s="49" t="s">
        <v>34</v>
      </c>
    </row>
    <row r="50" spans="1:12" s="45" customFormat="1">
      <c r="A50" s="47" t="s">
        <v>37</v>
      </c>
      <c r="B50" s="122">
        <v>2210</v>
      </c>
      <c r="C50" s="122">
        <v>320</v>
      </c>
      <c r="D50" s="122"/>
      <c r="E50" s="126">
        <f t="shared" ref="E50:E53" si="32">F50+G50+H50+I50</f>
        <v>0</v>
      </c>
      <c r="F50" s="126">
        <f t="shared" ref="F50:K50" si="33">F52</f>
        <v>0</v>
      </c>
      <c r="G50" s="126">
        <f t="shared" si="33"/>
        <v>0</v>
      </c>
      <c r="H50" s="126">
        <f t="shared" si="33"/>
        <v>0</v>
      </c>
      <c r="I50" s="126">
        <f t="shared" si="33"/>
        <v>0</v>
      </c>
      <c r="J50" s="126">
        <f t="shared" si="33"/>
        <v>0</v>
      </c>
      <c r="K50" s="126">
        <f t="shared" si="33"/>
        <v>0</v>
      </c>
      <c r="L50" s="122" t="s">
        <v>34</v>
      </c>
    </row>
    <row r="51" spans="1:12" s="45" customFormat="1" ht="27" thickBot="1">
      <c r="A51" s="48" t="s">
        <v>60</v>
      </c>
      <c r="B51" s="123"/>
      <c r="C51" s="123"/>
      <c r="D51" s="123"/>
      <c r="E51" s="127">
        <f t="shared" si="32"/>
        <v>0</v>
      </c>
      <c r="F51" s="127"/>
      <c r="G51" s="127"/>
      <c r="H51" s="127"/>
      <c r="I51" s="127"/>
      <c r="J51" s="127"/>
      <c r="K51" s="127"/>
      <c r="L51" s="123"/>
    </row>
    <row r="52" spans="1:12" s="45" customFormat="1">
      <c r="A52" s="51" t="s">
        <v>47</v>
      </c>
      <c r="B52" s="122">
        <v>2211</v>
      </c>
      <c r="C52" s="122">
        <v>321</v>
      </c>
      <c r="D52" s="122"/>
      <c r="E52" s="126">
        <f t="shared" si="32"/>
        <v>0</v>
      </c>
      <c r="F52" s="126"/>
      <c r="G52" s="126"/>
      <c r="H52" s="126"/>
      <c r="I52" s="126"/>
      <c r="J52" s="126"/>
      <c r="K52" s="126"/>
      <c r="L52" s="122" t="s">
        <v>34</v>
      </c>
    </row>
    <row r="53" spans="1:12" s="45" customFormat="1" ht="40.200000000000003" thickBot="1">
      <c r="A53" s="52" t="s">
        <v>61</v>
      </c>
      <c r="B53" s="123"/>
      <c r="C53" s="123"/>
      <c r="D53" s="123"/>
      <c r="E53" s="127">
        <f t="shared" si="32"/>
        <v>0</v>
      </c>
      <c r="F53" s="127"/>
      <c r="G53" s="127"/>
      <c r="H53" s="127"/>
      <c r="I53" s="127"/>
      <c r="J53" s="127"/>
      <c r="K53" s="127"/>
      <c r="L53" s="123"/>
    </row>
    <row r="54" spans="1:12" s="45" customFormat="1" ht="79.8" thickBot="1">
      <c r="A54" s="48" t="s">
        <v>62</v>
      </c>
      <c r="B54" s="49">
        <v>2230</v>
      </c>
      <c r="C54" s="49">
        <v>350</v>
      </c>
      <c r="D54" s="49"/>
      <c r="E54" s="50">
        <f>F54+G54+H54+I54</f>
        <v>0</v>
      </c>
      <c r="F54" s="50"/>
      <c r="G54" s="50"/>
      <c r="H54" s="50"/>
      <c r="I54" s="50"/>
      <c r="J54" s="50"/>
      <c r="K54" s="50"/>
      <c r="L54" s="49" t="s">
        <v>34</v>
      </c>
    </row>
    <row r="55" spans="1:12" ht="15" thickBot="1">
      <c r="A55" s="10" t="s">
        <v>63</v>
      </c>
      <c r="B55" s="1">
        <v>2240</v>
      </c>
      <c r="C55" s="1">
        <v>360</v>
      </c>
      <c r="D55" s="19"/>
      <c r="E55" s="5">
        <f>F55+G55+H55+I55</f>
        <v>0</v>
      </c>
      <c r="F55" s="5"/>
      <c r="G55" s="5"/>
      <c r="H55" s="5"/>
      <c r="I55" s="5"/>
      <c r="J55" s="5"/>
      <c r="K55" s="5"/>
      <c r="L55" s="1"/>
    </row>
    <row r="56" spans="1:12" ht="15" thickBot="1">
      <c r="A56" s="9" t="s">
        <v>64</v>
      </c>
      <c r="B56" s="1">
        <v>2300</v>
      </c>
      <c r="C56" s="1">
        <v>850</v>
      </c>
      <c r="D56" s="1"/>
      <c r="E56" s="80">
        <f>F56+G56+H56+I56</f>
        <v>363663</v>
      </c>
      <c r="F56" s="80">
        <f t="shared" ref="F56:K56" si="34">F57+F59+F60</f>
        <v>358522</v>
      </c>
      <c r="G56" s="80">
        <f t="shared" si="34"/>
        <v>5141</v>
      </c>
      <c r="H56" s="5">
        <f t="shared" si="34"/>
        <v>0</v>
      </c>
      <c r="I56" s="5">
        <f t="shared" si="34"/>
        <v>0</v>
      </c>
      <c r="J56" s="80">
        <f t="shared" si="34"/>
        <v>355379</v>
      </c>
      <c r="K56" s="80">
        <f t="shared" si="34"/>
        <v>355379</v>
      </c>
      <c r="L56" s="1" t="s">
        <v>34</v>
      </c>
    </row>
    <row r="57" spans="1:12">
      <c r="A57" s="15" t="s">
        <v>47</v>
      </c>
      <c r="B57" s="109">
        <v>2310</v>
      </c>
      <c r="C57" s="109">
        <v>851</v>
      </c>
      <c r="D57" s="109"/>
      <c r="E57" s="118">
        <f t="shared" ref="E57:E58" si="35">F57+G57+H57+I57</f>
        <v>358522</v>
      </c>
      <c r="F57" s="118">
        <v>358522</v>
      </c>
      <c r="G57" s="118"/>
      <c r="H57" s="120"/>
      <c r="I57" s="120"/>
      <c r="J57" s="118">
        <v>355379</v>
      </c>
      <c r="K57" s="118">
        <v>355379</v>
      </c>
      <c r="L57" s="109" t="s">
        <v>34</v>
      </c>
    </row>
    <row r="58" spans="1:12" ht="27" thickBot="1">
      <c r="A58" s="10" t="s">
        <v>65</v>
      </c>
      <c r="B58" s="111"/>
      <c r="C58" s="111"/>
      <c r="D58" s="111"/>
      <c r="E58" s="119">
        <f t="shared" si="35"/>
        <v>0</v>
      </c>
      <c r="F58" s="119"/>
      <c r="G58" s="119"/>
      <c r="H58" s="121"/>
      <c r="I58" s="121"/>
      <c r="J58" s="119"/>
      <c r="K58" s="119"/>
      <c r="L58" s="111"/>
    </row>
    <row r="59" spans="1:12" ht="40.200000000000003" thickBot="1">
      <c r="A59" s="10" t="s">
        <v>66</v>
      </c>
      <c r="B59" s="1">
        <v>2320</v>
      </c>
      <c r="C59" s="1">
        <v>852</v>
      </c>
      <c r="D59" s="1"/>
      <c r="E59" s="80">
        <f>F59+G59+H59+I59</f>
        <v>2141</v>
      </c>
      <c r="F59" s="5"/>
      <c r="G59" s="80">
        <v>2141</v>
      </c>
      <c r="H59" s="5"/>
      <c r="I59" s="5"/>
      <c r="J59" s="5"/>
      <c r="K59" s="5"/>
      <c r="L59" s="1" t="s">
        <v>34</v>
      </c>
    </row>
    <row r="60" spans="1:12" ht="27" thickBot="1">
      <c r="A60" s="10" t="s">
        <v>67</v>
      </c>
      <c r="B60" s="1">
        <v>2330</v>
      </c>
      <c r="C60" s="1">
        <v>853</v>
      </c>
      <c r="D60" s="1"/>
      <c r="E60" s="80">
        <f>F60+G60+H60+I60</f>
        <v>3000</v>
      </c>
      <c r="F60" s="5"/>
      <c r="G60" s="80">
        <v>3000</v>
      </c>
      <c r="H60" s="5"/>
      <c r="I60" s="5"/>
      <c r="J60" s="5"/>
      <c r="K60" s="5"/>
      <c r="L60" s="1" t="s">
        <v>34</v>
      </c>
    </row>
    <row r="61" spans="1:12" ht="27" thickBot="1">
      <c r="A61" s="9" t="s">
        <v>68</v>
      </c>
      <c r="B61" s="1">
        <v>2400</v>
      </c>
      <c r="C61" s="1" t="s">
        <v>34</v>
      </c>
      <c r="D61" s="1"/>
      <c r="E61" s="5">
        <f>F61+G61+H61+I61</f>
        <v>0</v>
      </c>
      <c r="F61" s="5">
        <f t="shared" ref="F61:K61" si="36">F62+F64+F65+F66</f>
        <v>0</v>
      </c>
      <c r="G61" s="5">
        <f t="shared" si="36"/>
        <v>0</v>
      </c>
      <c r="H61" s="5">
        <f t="shared" si="36"/>
        <v>0</v>
      </c>
      <c r="I61" s="5">
        <f t="shared" si="36"/>
        <v>0</v>
      </c>
      <c r="J61" s="5">
        <f t="shared" si="36"/>
        <v>0</v>
      </c>
      <c r="K61" s="5">
        <f t="shared" si="36"/>
        <v>0</v>
      </c>
      <c r="L61" s="1" t="s">
        <v>34</v>
      </c>
    </row>
    <row r="62" spans="1:12">
      <c r="A62" s="15" t="s">
        <v>47</v>
      </c>
      <c r="B62" s="109">
        <v>2410</v>
      </c>
      <c r="C62" s="109">
        <v>613</v>
      </c>
      <c r="D62" s="109"/>
      <c r="E62" s="120">
        <f t="shared" ref="E62:E63" si="37">F62+G62+H62+I62</f>
        <v>0</v>
      </c>
      <c r="F62" s="120"/>
      <c r="G62" s="120"/>
      <c r="H62" s="120"/>
      <c r="I62" s="120"/>
      <c r="J62" s="120"/>
      <c r="K62" s="120"/>
      <c r="L62" s="109"/>
    </row>
    <row r="63" spans="1:12" ht="27" thickBot="1">
      <c r="A63" s="10" t="s">
        <v>69</v>
      </c>
      <c r="B63" s="111"/>
      <c r="C63" s="111"/>
      <c r="D63" s="111"/>
      <c r="E63" s="121">
        <f t="shared" si="37"/>
        <v>0</v>
      </c>
      <c r="F63" s="121"/>
      <c r="G63" s="121"/>
      <c r="H63" s="121"/>
      <c r="I63" s="121"/>
      <c r="J63" s="121"/>
      <c r="K63" s="121"/>
      <c r="L63" s="111"/>
    </row>
    <row r="64" spans="1:12" ht="27" thickBot="1">
      <c r="A64" s="10" t="s">
        <v>70</v>
      </c>
      <c r="B64" s="1">
        <v>2420</v>
      </c>
      <c r="C64" s="1">
        <v>623</v>
      </c>
      <c r="D64" s="1"/>
      <c r="E64" s="5">
        <f t="shared" ref="E64:E72" si="38">F64+G64+H64+I64</f>
        <v>0</v>
      </c>
      <c r="F64" s="5"/>
      <c r="G64" s="5"/>
      <c r="H64" s="5"/>
      <c r="I64" s="5"/>
      <c r="J64" s="5"/>
      <c r="K64" s="5"/>
      <c r="L64" s="1"/>
    </row>
    <row r="65" spans="1:12" ht="53.4" thickBot="1">
      <c r="A65" s="10" t="s">
        <v>71</v>
      </c>
      <c r="B65" s="1">
        <v>2430</v>
      </c>
      <c r="C65" s="1">
        <v>634</v>
      </c>
      <c r="D65" s="1"/>
      <c r="E65" s="5">
        <f t="shared" si="38"/>
        <v>0</v>
      </c>
      <c r="F65" s="5"/>
      <c r="G65" s="5"/>
      <c r="H65" s="5"/>
      <c r="I65" s="5"/>
      <c r="J65" s="5"/>
      <c r="K65" s="5"/>
      <c r="L65" s="1"/>
    </row>
    <row r="66" spans="1:12" ht="27" thickBot="1">
      <c r="A66" s="10" t="s">
        <v>72</v>
      </c>
      <c r="B66" s="1">
        <v>2440</v>
      </c>
      <c r="C66" s="1">
        <v>810</v>
      </c>
      <c r="D66" s="1"/>
      <c r="E66" s="5">
        <f t="shared" si="38"/>
        <v>0</v>
      </c>
      <c r="F66" s="5"/>
      <c r="G66" s="5"/>
      <c r="H66" s="5"/>
      <c r="I66" s="5"/>
      <c r="J66" s="5"/>
      <c r="K66" s="5"/>
      <c r="L66" s="1"/>
    </row>
    <row r="67" spans="1:12" ht="15" thickBot="1">
      <c r="A67" s="10" t="s">
        <v>73</v>
      </c>
      <c r="B67" s="1">
        <v>2450</v>
      </c>
      <c r="C67" s="1">
        <v>862</v>
      </c>
      <c r="D67" s="1"/>
      <c r="E67" s="5">
        <f t="shared" si="38"/>
        <v>0</v>
      </c>
      <c r="F67" s="5"/>
      <c r="G67" s="5"/>
      <c r="H67" s="5"/>
      <c r="I67" s="5"/>
      <c r="J67" s="5"/>
      <c r="K67" s="5"/>
      <c r="L67" s="1"/>
    </row>
    <row r="68" spans="1:12" ht="40.200000000000003" thickBot="1">
      <c r="A68" s="10" t="s">
        <v>74</v>
      </c>
      <c r="B68" s="1">
        <v>2460</v>
      </c>
      <c r="C68" s="1">
        <v>863</v>
      </c>
      <c r="D68" s="1"/>
      <c r="E68" s="5">
        <f t="shared" si="38"/>
        <v>0</v>
      </c>
      <c r="F68" s="5"/>
      <c r="G68" s="5"/>
      <c r="H68" s="5"/>
      <c r="I68" s="5"/>
      <c r="J68" s="5"/>
      <c r="K68" s="5"/>
      <c r="L68" s="1"/>
    </row>
    <row r="69" spans="1:12" ht="15" thickBot="1">
      <c r="A69" s="7"/>
      <c r="B69" s="1"/>
      <c r="C69" s="1"/>
      <c r="D69" s="1"/>
      <c r="E69" s="5">
        <f t="shared" si="38"/>
        <v>0</v>
      </c>
      <c r="F69" s="5"/>
      <c r="G69" s="5"/>
      <c r="H69" s="5"/>
      <c r="I69" s="5"/>
      <c r="J69" s="5"/>
      <c r="K69" s="5"/>
      <c r="L69" s="1"/>
    </row>
    <row r="70" spans="1:12" ht="27" thickBot="1">
      <c r="A70" s="9" t="s">
        <v>75</v>
      </c>
      <c r="B70" s="1">
        <v>2500</v>
      </c>
      <c r="C70" s="1" t="s">
        <v>34</v>
      </c>
      <c r="D70" s="1"/>
      <c r="E70" s="5">
        <f t="shared" si="38"/>
        <v>0</v>
      </c>
      <c r="F70" s="5">
        <f t="shared" ref="F70:K70" si="39">F71</f>
        <v>0</v>
      </c>
      <c r="G70" s="5">
        <f t="shared" si="39"/>
        <v>0</v>
      </c>
      <c r="H70" s="5">
        <f t="shared" si="39"/>
        <v>0</v>
      </c>
      <c r="I70" s="5">
        <f t="shared" si="39"/>
        <v>0</v>
      </c>
      <c r="J70" s="5">
        <f t="shared" si="39"/>
        <v>0</v>
      </c>
      <c r="K70" s="5">
        <f t="shared" si="39"/>
        <v>0</v>
      </c>
      <c r="L70" s="1" t="s">
        <v>34</v>
      </c>
    </row>
    <row r="71" spans="1:12" ht="53.4" thickBot="1">
      <c r="A71" s="10" t="s">
        <v>76</v>
      </c>
      <c r="B71" s="1">
        <v>2520</v>
      </c>
      <c r="C71" s="1">
        <v>831</v>
      </c>
      <c r="D71" s="1"/>
      <c r="E71" s="5">
        <f t="shared" si="38"/>
        <v>0</v>
      </c>
      <c r="F71" s="5"/>
      <c r="G71" s="5"/>
      <c r="H71" s="5"/>
      <c r="I71" s="5"/>
      <c r="J71" s="5"/>
      <c r="K71" s="5"/>
      <c r="L71" s="1" t="s">
        <v>34</v>
      </c>
    </row>
    <row r="72" spans="1:12" ht="29.4" thickBot="1">
      <c r="A72" s="16" t="s">
        <v>77</v>
      </c>
      <c r="B72" s="1">
        <v>2600</v>
      </c>
      <c r="C72" s="1" t="s">
        <v>34</v>
      </c>
      <c r="D72" s="1"/>
      <c r="E72" s="80">
        <f t="shared" si="38"/>
        <v>21928645.829999998</v>
      </c>
      <c r="F72" s="80">
        <f t="shared" ref="F72:K72" si="40">F73+F75+F76+F95+F96</f>
        <v>7781794.3300000001</v>
      </c>
      <c r="G72" s="80">
        <f t="shared" si="40"/>
        <v>13288441.389999999</v>
      </c>
      <c r="H72" s="80">
        <f t="shared" si="40"/>
        <v>858410.11</v>
      </c>
      <c r="I72" s="5">
        <f t="shared" si="40"/>
        <v>0</v>
      </c>
      <c r="J72" s="80">
        <f t="shared" si="40"/>
        <v>18512371</v>
      </c>
      <c r="K72" s="80">
        <f t="shared" si="40"/>
        <v>18578781</v>
      </c>
      <c r="L72" s="5"/>
    </row>
    <row r="73" spans="1:12">
      <c r="A73" s="15" t="s">
        <v>37</v>
      </c>
      <c r="B73" s="109">
        <v>2610</v>
      </c>
      <c r="C73" s="109">
        <v>241</v>
      </c>
      <c r="D73" s="109"/>
      <c r="E73" s="118">
        <f t="shared" ref="E73:E74" si="41">F73+G73+H73+I73</f>
        <v>0</v>
      </c>
      <c r="F73" s="118"/>
      <c r="G73" s="118"/>
      <c r="H73" s="120"/>
      <c r="I73" s="120"/>
      <c r="J73" s="120"/>
      <c r="K73" s="120"/>
      <c r="L73" s="120"/>
    </row>
    <row r="74" spans="1:12" ht="27" thickBot="1">
      <c r="A74" s="10" t="s">
        <v>78</v>
      </c>
      <c r="B74" s="111"/>
      <c r="C74" s="111"/>
      <c r="D74" s="111"/>
      <c r="E74" s="119">
        <f t="shared" si="41"/>
        <v>0</v>
      </c>
      <c r="F74" s="119"/>
      <c r="G74" s="119"/>
      <c r="H74" s="121"/>
      <c r="I74" s="121"/>
      <c r="J74" s="121"/>
      <c r="K74" s="121"/>
      <c r="L74" s="121"/>
    </row>
    <row r="75" spans="1:12" ht="40.200000000000003" thickBot="1">
      <c r="A75" s="10" t="s">
        <v>79</v>
      </c>
      <c r="B75" s="1">
        <v>2630</v>
      </c>
      <c r="C75" s="1">
        <v>243</v>
      </c>
      <c r="D75" s="1"/>
      <c r="E75" s="80">
        <f t="shared" ref="E75:E97" si="42">F75+G75+H75+I75</f>
        <v>27310.400000000001</v>
      </c>
      <c r="F75" s="80"/>
      <c r="G75" s="80"/>
      <c r="H75" s="80">
        <v>27310.400000000001</v>
      </c>
      <c r="I75" s="5"/>
      <c r="J75" s="5"/>
      <c r="K75" s="5"/>
      <c r="L75" s="5"/>
    </row>
    <row r="76" spans="1:12" ht="15" thickBot="1">
      <c r="A76" s="10" t="s">
        <v>80</v>
      </c>
      <c r="B76" s="1">
        <v>2640</v>
      </c>
      <c r="C76" s="1">
        <v>244</v>
      </c>
      <c r="D76" s="1"/>
      <c r="E76" s="80">
        <f t="shared" si="42"/>
        <v>18773603.41</v>
      </c>
      <c r="F76" s="80">
        <f>SUM(F78:F94)</f>
        <v>4654062.3100000005</v>
      </c>
      <c r="G76" s="80">
        <f t="shared" ref="G76:K76" si="43">SUM(G78:G94)</f>
        <v>13288441.389999999</v>
      </c>
      <c r="H76" s="80">
        <f t="shared" si="43"/>
        <v>831099.71</v>
      </c>
      <c r="I76" s="5">
        <f t="shared" si="43"/>
        <v>0</v>
      </c>
      <c r="J76" s="80">
        <f t="shared" si="43"/>
        <v>15812371</v>
      </c>
      <c r="K76" s="80">
        <f t="shared" si="43"/>
        <v>15778781</v>
      </c>
      <c r="L76" s="5"/>
    </row>
    <row r="77" spans="1:12" ht="15" thickBot="1">
      <c r="A77" s="10" t="s">
        <v>47</v>
      </c>
      <c r="B77" s="1"/>
      <c r="C77" s="1"/>
      <c r="D77" s="1"/>
      <c r="E77" s="80">
        <f t="shared" si="42"/>
        <v>0</v>
      </c>
      <c r="F77" s="80"/>
      <c r="G77" s="5"/>
      <c r="H77" s="5"/>
      <c r="I77" s="5"/>
      <c r="J77" s="5"/>
      <c r="K77" s="5"/>
      <c r="L77" s="5"/>
    </row>
    <row r="78" spans="1:12" ht="15" thickBot="1">
      <c r="A78" s="10" t="s">
        <v>143</v>
      </c>
      <c r="B78" s="1" t="s">
        <v>144</v>
      </c>
      <c r="C78" s="1" t="s">
        <v>145</v>
      </c>
      <c r="D78" s="1" t="s">
        <v>146</v>
      </c>
      <c r="E78" s="80">
        <f t="shared" si="42"/>
        <v>158336.25</v>
      </c>
      <c r="F78" s="80">
        <v>158336.25</v>
      </c>
      <c r="G78" s="5"/>
      <c r="H78" s="5"/>
      <c r="I78" s="5"/>
      <c r="J78" s="80">
        <v>70000</v>
      </c>
      <c r="K78" s="80">
        <v>76410</v>
      </c>
      <c r="L78" s="5"/>
    </row>
    <row r="79" spans="1:12" ht="15" thickBot="1">
      <c r="A79" s="10" t="s">
        <v>147</v>
      </c>
      <c r="B79" s="1" t="s">
        <v>148</v>
      </c>
      <c r="C79" s="1" t="s">
        <v>145</v>
      </c>
      <c r="D79" s="1" t="s">
        <v>149</v>
      </c>
      <c r="E79" s="80">
        <f t="shared" si="42"/>
        <v>593300</v>
      </c>
      <c r="F79" s="80">
        <v>593300</v>
      </c>
      <c r="G79" s="5"/>
      <c r="H79" s="5"/>
      <c r="I79" s="5"/>
      <c r="J79" s="80">
        <v>410000</v>
      </c>
      <c r="K79" s="80">
        <v>420000</v>
      </c>
      <c r="L79" s="5"/>
    </row>
    <row r="80" spans="1:12" ht="15" thickBot="1">
      <c r="A80" s="10" t="s">
        <v>150</v>
      </c>
      <c r="B80" s="1" t="s">
        <v>151</v>
      </c>
      <c r="C80" s="1" t="s">
        <v>145</v>
      </c>
      <c r="D80" s="1" t="s">
        <v>152</v>
      </c>
      <c r="E80" s="80">
        <f t="shared" si="42"/>
        <v>727933.17999999993</v>
      </c>
      <c r="F80" s="80">
        <v>591352.85</v>
      </c>
      <c r="G80" s="5"/>
      <c r="H80" s="80">
        <v>136580.32999999999</v>
      </c>
      <c r="I80" s="5"/>
      <c r="J80" s="80">
        <f>109513+402400</f>
        <v>511913</v>
      </c>
      <c r="K80" s="80">
        <f>109513+302400</f>
        <v>411913</v>
      </c>
      <c r="L80" s="5"/>
    </row>
    <row r="81" spans="1:12" ht="27" thickBot="1">
      <c r="A81" s="10" t="s">
        <v>153</v>
      </c>
      <c r="B81" s="1" t="s">
        <v>154</v>
      </c>
      <c r="C81" s="1" t="s">
        <v>145</v>
      </c>
      <c r="D81" s="1" t="s">
        <v>155</v>
      </c>
      <c r="E81" s="80">
        <f t="shared" si="42"/>
        <v>0</v>
      </c>
      <c r="F81" s="80"/>
      <c r="G81" s="5"/>
      <c r="H81" s="5"/>
      <c r="I81" s="5"/>
      <c r="J81" s="5"/>
      <c r="K81" s="5"/>
      <c r="L81" s="5"/>
    </row>
    <row r="82" spans="1:12" ht="27" thickBot="1">
      <c r="A82" s="10" t="s">
        <v>156</v>
      </c>
      <c r="B82" s="1" t="s">
        <v>157</v>
      </c>
      <c r="C82" s="1" t="s">
        <v>145</v>
      </c>
      <c r="D82" s="1" t="s">
        <v>158</v>
      </c>
      <c r="E82" s="80">
        <f t="shared" si="42"/>
        <v>1072254.71</v>
      </c>
      <c r="F82" s="80">
        <v>689439.71</v>
      </c>
      <c r="G82" s="80">
        <v>320915</v>
      </c>
      <c r="H82" s="80">
        <v>61900</v>
      </c>
      <c r="I82" s="5"/>
      <c r="J82" s="80">
        <f>60000+579103</f>
        <v>639103</v>
      </c>
      <c r="K82" s="80">
        <f>60000+579103</f>
        <v>639103</v>
      </c>
      <c r="L82" s="5"/>
    </row>
    <row r="83" spans="1:12" ht="15" thickBot="1">
      <c r="A83" s="10" t="s">
        <v>159</v>
      </c>
      <c r="B83" s="1" t="s">
        <v>160</v>
      </c>
      <c r="C83" s="1" t="s">
        <v>145</v>
      </c>
      <c r="D83" s="1" t="s">
        <v>161</v>
      </c>
      <c r="E83" s="80">
        <f t="shared" si="42"/>
        <v>1593677.6700000002</v>
      </c>
      <c r="F83" s="80">
        <v>1408339.12</v>
      </c>
      <c r="G83" s="80">
        <v>75338.55</v>
      </c>
      <c r="H83" s="80">
        <v>110000</v>
      </c>
      <c r="I83" s="5"/>
      <c r="J83" s="80">
        <f>1062720+482810</f>
        <v>1545530</v>
      </c>
      <c r="K83" s="80">
        <f>1062720+482810</f>
        <v>1545530</v>
      </c>
      <c r="L83" s="5"/>
    </row>
    <row r="84" spans="1:12" ht="15" thickBot="1">
      <c r="A84" s="10" t="s">
        <v>162</v>
      </c>
      <c r="B84" s="1" t="s">
        <v>163</v>
      </c>
      <c r="C84" s="1" t="s">
        <v>145</v>
      </c>
      <c r="D84" s="1" t="s">
        <v>164</v>
      </c>
      <c r="E84" s="80">
        <f t="shared" si="42"/>
        <v>0</v>
      </c>
      <c r="F84" s="80"/>
      <c r="G84" s="5"/>
      <c r="H84" s="5"/>
      <c r="I84" s="5"/>
      <c r="J84" s="5"/>
      <c r="K84" s="5"/>
      <c r="L84" s="5"/>
    </row>
    <row r="85" spans="1:12" ht="27" thickBot="1">
      <c r="A85" s="10" t="s">
        <v>165</v>
      </c>
      <c r="B85" s="1" t="s">
        <v>166</v>
      </c>
      <c r="C85" s="1" t="s">
        <v>145</v>
      </c>
      <c r="D85" s="1" t="s">
        <v>167</v>
      </c>
      <c r="E85" s="80">
        <f t="shared" si="42"/>
        <v>0</v>
      </c>
      <c r="F85" s="80"/>
      <c r="G85" s="5"/>
      <c r="H85" s="5"/>
      <c r="I85" s="5"/>
      <c r="J85" s="5"/>
      <c r="K85" s="5"/>
      <c r="L85" s="5"/>
    </row>
    <row r="86" spans="1:12" ht="24.75" customHeight="1" thickBot="1">
      <c r="A86" s="10" t="s">
        <v>168</v>
      </c>
      <c r="B86" s="1" t="s">
        <v>169</v>
      </c>
      <c r="C86" s="1" t="s">
        <v>145</v>
      </c>
      <c r="D86" s="1" t="s">
        <v>170</v>
      </c>
      <c r="E86" s="80">
        <f t="shared" si="42"/>
        <v>1547622.02</v>
      </c>
      <c r="F86" s="80">
        <v>290230</v>
      </c>
      <c r="G86" s="80">
        <v>747015.64</v>
      </c>
      <c r="H86" s="80">
        <v>510376.38</v>
      </c>
      <c r="I86" s="5"/>
      <c r="J86" s="80"/>
      <c r="K86" s="80"/>
      <c r="L86" s="5"/>
    </row>
    <row r="87" spans="1:12" ht="38.25" customHeight="1" thickBot="1">
      <c r="A87" s="10" t="s">
        <v>171</v>
      </c>
      <c r="B87" s="1" t="s">
        <v>172</v>
      </c>
      <c r="C87" s="1" t="s">
        <v>145</v>
      </c>
      <c r="D87" s="1" t="s">
        <v>173</v>
      </c>
      <c r="E87" s="80">
        <f t="shared" si="42"/>
        <v>0</v>
      </c>
      <c r="F87" s="80"/>
      <c r="G87" s="5"/>
      <c r="H87" s="5"/>
      <c r="I87" s="5"/>
      <c r="J87" s="5"/>
      <c r="K87" s="5"/>
      <c r="L87" s="5"/>
    </row>
    <row r="88" spans="1:12" ht="27" thickBot="1">
      <c r="A88" s="10" t="s">
        <v>174</v>
      </c>
      <c r="B88" s="1" t="s">
        <v>175</v>
      </c>
      <c r="C88" s="1" t="s">
        <v>145</v>
      </c>
      <c r="D88" s="1" t="s">
        <v>176</v>
      </c>
      <c r="E88" s="80">
        <f t="shared" si="42"/>
        <v>11536850.17</v>
      </c>
      <c r="F88" s="80">
        <v>355437.8</v>
      </c>
      <c r="G88" s="80">
        <f>11181412.37</f>
        <v>11181412.369999999</v>
      </c>
      <c r="H88" s="5"/>
      <c r="I88" s="5"/>
      <c r="J88" s="80">
        <f>365756+10500000</f>
        <v>10865756</v>
      </c>
      <c r="K88" s="80">
        <f>365756+10500000</f>
        <v>10865756</v>
      </c>
      <c r="L88" s="5"/>
    </row>
    <row r="89" spans="1:12" ht="27" thickBot="1">
      <c r="A89" s="10" t="s">
        <v>177</v>
      </c>
      <c r="B89" s="1" t="s">
        <v>178</v>
      </c>
      <c r="C89" s="1" t="s">
        <v>145</v>
      </c>
      <c r="D89" s="1" t="s">
        <v>179</v>
      </c>
      <c r="E89" s="5">
        <f t="shared" si="42"/>
        <v>0</v>
      </c>
      <c r="F89" s="5"/>
      <c r="G89" s="5"/>
      <c r="H89" s="5"/>
      <c r="I89" s="5"/>
      <c r="J89" s="5"/>
      <c r="K89" s="5"/>
      <c r="L89" s="5"/>
    </row>
    <row r="90" spans="1:12" ht="27" thickBot="1">
      <c r="A90" s="10" t="s">
        <v>180</v>
      </c>
      <c r="B90" s="1" t="s">
        <v>181</v>
      </c>
      <c r="C90" s="1" t="s">
        <v>145</v>
      </c>
      <c r="D90" s="1" t="s">
        <v>182</v>
      </c>
      <c r="E90" s="80">
        <f t="shared" si="42"/>
        <v>400264.51</v>
      </c>
      <c r="F90" s="80">
        <v>218536.06</v>
      </c>
      <c r="G90" s="80">
        <v>181728.45</v>
      </c>
      <c r="H90" s="5"/>
      <c r="I90" s="5"/>
      <c r="J90" s="5"/>
      <c r="K90" s="5"/>
      <c r="L90" s="5"/>
    </row>
    <row r="91" spans="1:12" ht="27" thickBot="1">
      <c r="A91" s="10" t="s">
        <v>183</v>
      </c>
      <c r="B91" s="1" t="s">
        <v>184</v>
      </c>
      <c r="C91" s="1" t="s">
        <v>145</v>
      </c>
      <c r="D91" s="1" t="s">
        <v>185</v>
      </c>
      <c r="E91" s="80">
        <f t="shared" si="42"/>
        <v>154965.4</v>
      </c>
      <c r="F91" s="80"/>
      <c r="G91" s="80">
        <v>154965.4</v>
      </c>
      <c r="H91" s="5"/>
      <c r="I91" s="5"/>
      <c r="J91" s="5"/>
      <c r="K91" s="5"/>
      <c r="L91" s="5"/>
    </row>
    <row r="92" spans="1:12" ht="27" thickBot="1">
      <c r="A92" s="10" t="s">
        <v>186</v>
      </c>
      <c r="B92" s="1" t="s">
        <v>187</v>
      </c>
      <c r="C92" s="1" t="s">
        <v>145</v>
      </c>
      <c r="D92" s="1" t="s">
        <v>188</v>
      </c>
      <c r="E92" s="80">
        <f t="shared" si="42"/>
        <v>976416.5</v>
      </c>
      <c r="F92" s="80">
        <v>349090.52</v>
      </c>
      <c r="G92" s="80">
        <f>627065.98</f>
        <v>627065.98</v>
      </c>
      <c r="H92" s="80">
        <v>260</v>
      </c>
      <c r="I92" s="5"/>
      <c r="J92" s="80">
        <f>190069+1500000+80000</f>
        <v>1770069</v>
      </c>
      <c r="K92" s="80">
        <f>190069+1500000+130000</f>
        <v>1820069</v>
      </c>
      <c r="L92" s="5"/>
    </row>
    <row r="93" spans="1:12" ht="27" thickBot="1">
      <c r="A93" s="10" t="s">
        <v>189</v>
      </c>
      <c r="B93" s="1" t="s">
        <v>190</v>
      </c>
      <c r="C93" s="1" t="s">
        <v>145</v>
      </c>
      <c r="D93" s="1" t="s">
        <v>191</v>
      </c>
      <c r="E93" s="5">
        <f t="shared" si="42"/>
        <v>0</v>
      </c>
      <c r="F93" s="5"/>
      <c r="G93" s="5"/>
      <c r="H93" s="5"/>
      <c r="I93" s="5"/>
      <c r="J93" s="5"/>
      <c r="K93" s="5"/>
      <c r="L93" s="5"/>
    </row>
    <row r="94" spans="1:12" ht="27" thickBot="1">
      <c r="A94" s="10" t="s">
        <v>263</v>
      </c>
      <c r="B94" s="1" t="s">
        <v>192</v>
      </c>
      <c r="C94" s="1" t="s">
        <v>145</v>
      </c>
      <c r="D94" s="1" t="s">
        <v>193</v>
      </c>
      <c r="E94" s="5">
        <f t="shared" si="42"/>
        <v>11983</v>
      </c>
      <c r="F94" s="5"/>
      <c r="G94" s="5"/>
      <c r="H94" s="80">
        <v>11983</v>
      </c>
      <c r="I94" s="5"/>
      <c r="J94" s="5"/>
      <c r="K94" s="5"/>
      <c r="L94" s="5"/>
    </row>
    <row r="95" spans="1:12" ht="53.4" thickBot="1">
      <c r="A95" s="10" t="s">
        <v>81</v>
      </c>
      <c r="B95" s="1">
        <v>2650</v>
      </c>
      <c r="C95" s="1">
        <v>246</v>
      </c>
      <c r="D95" s="1"/>
      <c r="E95" s="5">
        <f t="shared" si="42"/>
        <v>0</v>
      </c>
      <c r="F95" s="5"/>
      <c r="G95" s="5"/>
      <c r="H95" s="5"/>
      <c r="I95" s="5"/>
      <c r="J95" s="5"/>
      <c r="K95" s="5"/>
      <c r="L95" s="5"/>
    </row>
    <row r="96" spans="1:12" ht="15" thickBot="1">
      <c r="A96" s="10" t="s">
        <v>82</v>
      </c>
      <c r="B96" s="1">
        <v>2660</v>
      </c>
      <c r="C96" s="1">
        <v>247</v>
      </c>
      <c r="D96" s="1"/>
      <c r="E96" s="80">
        <f t="shared" si="42"/>
        <v>3127732.02</v>
      </c>
      <c r="F96" s="80">
        <v>3127732.02</v>
      </c>
      <c r="G96" s="5"/>
      <c r="H96" s="5"/>
      <c r="I96" s="5"/>
      <c r="J96" s="80">
        <v>2700000</v>
      </c>
      <c r="K96" s="80">
        <v>2800000</v>
      </c>
      <c r="L96" s="5"/>
    </row>
    <row r="97" spans="1:12" ht="27" thickBot="1">
      <c r="A97" s="10" t="s">
        <v>83</v>
      </c>
      <c r="B97" s="1">
        <v>2700</v>
      </c>
      <c r="C97" s="1">
        <v>400</v>
      </c>
      <c r="D97" s="1"/>
      <c r="E97" s="5">
        <f t="shared" si="42"/>
        <v>0</v>
      </c>
      <c r="F97" s="5">
        <f t="shared" ref="F97:K97" si="44">F98+F100</f>
        <v>0</v>
      </c>
      <c r="G97" s="5">
        <f t="shared" si="44"/>
        <v>0</v>
      </c>
      <c r="H97" s="5">
        <f t="shared" si="44"/>
        <v>0</v>
      </c>
      <c r="I97" s="5">
        <f t="shared" si="44"/>
        <v>0</v>
      </c>
      <c r="J97" s="5">
        <f t="shared" si="44"/>
        <v>0</v>
      </c>
      <c r="K97" s="5">
        <f t="shared" si="44"/>
        <v>0</v>
      </c>
      <c r="L97" s="5"/>
    </row>
    <row r="98" spans="1:12">
      <c r="A98" s="17" t="s">
        <v>37</v>
      </c>
      <c r="B98" s="109">
        <v>2710</v>
      </c>
      <c r="C98" s="109">
        <v>406</v>
      </c>
      <c r="D98" s="109"/>
      <c r="E98" s="120">
        <f t="shared" ref="E98:E99" si="45">F98+G98+H98+I98</f>
        <v>0</v>
      </c>
      <c r="F98" s="120"/>
      <c r="G98" s="120"/>
      <c r="H98" s="120"/>
      <c r="I98" s="120"/>
      <c r="J98" s="120"/>
      <c r="K98" s="120"/>
      <c r="L98" s="120"/>
    </row>
    <row r="99" spans="1:12" ht="27" thickBot="1">
      <c r="A99" s="18" t="s">
        <v>84</v>
      </c>
      <c r="B99" s="111"/>
      <c r="C99" s="111"/>
      <c r="D99" s="111"/>
      <c r="E99" s="121">
        <f t="shared" si="45"/>
        <v>0</v>
      </c>
      <c r="F99" s="121"/>
      <c r="G99" s="121"/>
      <c r="H99" s="121"/>
      <c r="I99" s="121"/>
      <c r="J99" s="121"/>
      <c r="K99" s="121"/>
      <c r="L99" s="121"/>
    </row>
    <row r="100" spans="1:12" ht="40.200000000000003" thickBot="1">
      <c r="A100" s="18" t="s">
        <v>85</v>
      </c>
      <c r="B100" s="1">
        <v>2720</v>
      </c>
      <c r="C100" s="1">
        <v>407</v>
      </c>
      <c r="D100" s="1"/>
      <c r="E100" s="5">
        <f>F100+G100+H100+I100</f>
        <v>0</v>
      </c>
      <c r="F100" s="5"/>
      <c r="G100" s="5"/>
      <c r="H100" s="5"/>
      <c r="I100" s="5"/>
      <c r="J100" s="5"/>
      <c r="K100" s="5"/>
      <c r="L100" s="5"/>
    </row>
    <row r="101" spans="1:12" ht="15" thickBot="1">
      <c r="A101" s="6" t="s">
        <v>86</v>
      </c>
      <c r="B101" s="1">
        <v>3000</v>
      </c>
      <c r="C101" s="1">
        <v>100</v>
      </c>
      <c r="D101" s="1"/>
      <c r="E101" s="5">
        <f>F101+G101+H101+I101</f>
        <v>0</v>
      </c>
      <c r="F101" s="5">
        <f t="shared" ref="F101:K101" si="46">F102+F104+F105</f>
        <v>0</v>
      </c>
      <c r="G101" s="5">
        <f t="shared" si="46"/>
        <v>0</v>
      </c>
      <c r="H101" s="5">
        <f t="shared" si="46"/>
        <v>0</v>
      </c>
      <c r="I101" s="5">
        <f t="shared" si="46"/>
        <v>0</v>
      </c>
      <c r="J101" s="5">
        <f t="shared" si="46"/>
        <v>0</v>
      </c>
      <c r="K101" s="5">
        <f t="shared" si="46"/>
        <v>0</v>
      </c>
      <c r="L101" s="1" t="s">
        <v>34</v>
      </c>
    </row>
    <row r="102" spans="1:12">
      <c r="A102" s="15" t="s">
        <v>37</v>
      </c>
      <c r="B102" s="109">
        <v>3010</v>
      </c>
      <c r="C102" s="109"/>
      <c r="D102" s="109"/>
      <c r="E102" s="120">
        <f t="shared" ref="E102:E103" si="47">F102+G102+H102+I102</f>
        <v>0</v>
      </c>
      <c r="F102" s="120"/>
      <c r="G102" s="120"/>
      <c r="H102" s="120"/>
      <c r="I102" s="120"/>
      <c r="J102" s="120"/>
      <c r="K102" s="120"/>
      <c r="L102" s="109" t="s">
        <v>34</v>
      </c>
    </row>
    <row r="103" spans="1:12" ht="15" thickBot="1">
      <c r="A103" s="10" t="s">
        <v>87</v>
      </c>
      <c r="B103" s="111"/>
      <c r="C103" s="111"/>
      <c r="D103" s="111"/>
      <c r="E103" s="121">
        <f t="shared" si="47"/>
        <v>0</v>
      </c>
      <c r="F103" s="121"/>
      <c r="G103" s="121"/>
      <c r="H103" s="121"/>
      <c r="I103" s="121"/>
      <c r="J103" s="121"/>
      <c r="K103" s="121"/>
      <c r="L103" s="111"/>
    </row>
    <row r="104" spans="1:12" ht="15" thickBot="1">
      <c r="A104" s="10" t="s">
        <v>88</v>
      </c>
      <c r="B104" s="1">
        <v>3020</v>
      </c>
      <c r="C104" s="1"/>
      <c r="D104" s="1"/>
      <c r="E104" s="5">
        <f>F104+G104+H104+I104</f>
        <v>0</v>
      </c>
      <c r="F104" s="5"/>
      <c r="G104" s="5"/>
      <c r="H104" s="5"/>
      <c r="I104" s="5"/>
      <c r="J104" s="5"/>
      <c r="K104" s="5"/>
      <c r="L104" s="1" t="s">
        <v>34</v>
      </c>
    </row>
    <row r="105" spans="1:12" ht="15" thickBot="1">
      <c r="A105" s="10" t="s">
        <v>89</v>
      </c>
      <c r="B105" s="1">
        <v>3030</v>
      </c>
      <c r="C105" s="1"/>
      <c r="D105" s="1"/>
      <c r="E105" s="5">
        <f>F105+G105+H105+I105</f>
        <v>0</v>
      </c>
      <c r="F105" s="5"/>
      <c r="G105" s="5"/>
      <c r="H105" s="5"/>
      <c r="I105" s="5"/>
      <c r="J105" s="5"/>
      <c r="K105" s="5"/>
      <c r="L105" s="1" t="s">
        <v>34</v>
      </c>
    </row>
    <row r="106" spans="1:12" ht="15" thickBot="1">
      <c r="A106" s="6" t="s">
        <v>90</v>
      </c>
      <c r="B106" s="1">
        <v>4000</v>
      </c>
      <c r="C106" s="1" t="s">
        <v>34</v>
      </c>
      <c r="D106" s="1"/>
      <c r="E106" s="5">
        <f>F106+G106+H106+I106</f>
        <v>0</v>
      </c>
      <c r="F106" s="5">
        <f t="shared" ref="F106:K106" si="48">F107</f>
        <v>0</v>
      </c>
      <c r="G106" s="5">
        <f t="shared" si="48"/>
        <v>0</v>
      </c>
      <c r="H106" s="5">
        <f t="shared" si="48"/>
        <v>0</v>
      </c>
      <c r="I106" s="5">
        <f t="shared" si="48"/>
        <v>0</v>
      </c>
      <c r="J106" s="5">
        <f t="shared" si="48"/>
        <v>0</v>
      </c>
      <c r="K106" s="5">
        <f t="shared" si="48"/>
        <v>0</v>
      </c>
      <c r="L106" s="1" t="s">
        <v>34</v>
      </c>
    </row>
    <row r="107" spans="1:12">
      <c r="A107" s="15" t="s">
        <v>47</v>
      </c>
      <c r="B107" s="109">
        <v>4010</v>
      </c>
      <c r="C107" s="109">
        <v>610</v>
      </c>
      <c r="D107" s="109"/>
      <c r="E107" s="120">
        <f t="shared" ref="E107:E108" si="49">F107+G107+H107+I107</f>
        <v>0</v>
      </c>
      <c r="F107" s="120"/>
      <c r="G107" s="120"/>
      <c r="H107" s="120"/>
      <c r="I107" s="120"/>
      <c r="J107" s="120"/>
      <c r="K107" s="120"/>
      <c r="L107" s="109" t="s">
        <v>34</v>
      </c>
    </row>
    <row r="108" spans="1:12" ht="15" thickBot="1">
      <c r="A108" s="10" t="s">
        <v>91</v>
      </c>
      <c r="B108" s="111"/>
      <c r="C108" s="111"/>
      <c r="D108" s="111"/>
      <c r="E108" s="121">
        <f t="shared" si="49"/>
        <v>0</v>
      </c>
      <c r="F108" s="121"/>
      <c r="G108" s="121"/>
      <c r="H108" s="121"/>
      <c r="I108" s="121"/>
      <c r="J108" s="121"/>
      <c r="K108" s="121"/>
      <c r="L108" s="111"/>
    </row>
  </sheetData>
  <mergeCells count="172">
    <mergeCell ref="H107:H108"/>
    <mergeCell ref="I107:I108"/>
    <mergeCell ref="J107:J108"/>
    <mergeCell ref="K107:K108"/>
    <mergeCell ref="L107:L108"/>
    <mergeCell ref="B107:B108"/>
    <mergeCell ref="C107:C108"/>
    <mergeCell ref="D107:D108"/>
    <mergeCell ref="E107:E108"/>
    <mergeCell ref="F107:F108"/>
    <mergeCell ref="G107:G108"/>
    <mergeCell ref="G102:G103"/>
    <mergeCell ref="H102:H103"/>
    <mergeCell ref="I102:I103"/>
    <mergeCell ref="J102:J103"/>
    <mergeCell ref="K102:K103"/>
    <mergeCell ref="L102:L103"/>
    <mergeCell ref="H98:H99"/>
    <mergeCell ref="I98:I99"/>
    <mergeCell ref="J98:J99"/>
    <mergeCell ref="K98:K99"/>
    <mergeCell ref="L98:L99"/>
    <mergeCell ref="G98:G99"/>
    <mergeCell ref="B102:B103"/>
    <mergeCell ref="C102:C103"/>
    <mergeCell ref="D102:D103"/>
    <mergeCell ref="E102:E103"/>
    <mergeCell ref="F102:F103"/>
    <mergeCell ref="B98:B99"/>
    <mergeCell ref="C98:C99"/>
    <mergeCell ref="D98:D99"/>
    <mergeCell ref="E98:E99"/>
    <mergeCell ref="F98:F99"/>
    <mergeCell ref="G73:G74"/>
    <mergeCell ref="H73:H74"/>
    <mergeCell ref="I73:I74"/>
    <mergeCell ref="J73:J74"/>
    <mergeCell ref="K73:K74"/>
    <mergeCell ref="L73:L74"/>
    <mergeCell ref="H62:H63"/>
    <mergeCell ref="I62:I63"/>
    <mergeCell ref="J62:J63"/>
    <mergeCell ref="K62:K63"/>
    <mergeCell ref="L62:L63"/>
    <mergeCell ref="G62:G63"/>
    <mergeCell ref="B73:B74"/>
    <mergeCell ref="C73:C74"/>
    <mergeCell ref="D73:D74"/>
    <mergeCell ref="E73:E74"/>
    <mergeCell ref="F73:F74"/>
    <mergeCell ref="B62:B63"/>
    <mergeCell ref="C62:C63"/>
    <mergeCell ref="D62:D63"/>
    <mergeCell ref="E62:E63"/>
    <mergeCell ref="F62:F63"/>
    <mergeCell ref="G57:G58"/>
    <mergeCell ref="H57:H58"/>
    <mergeCell ref="I57:I58"/>
    <mergeCell ref="J57:J58"/>
    <mergeCell ref="K57:K58"/>
    <mergeCell ref="L57:L58"/>
    <mergeCell ref="H52:H53"/>
    <mergeCell ref="I52:I53"/>
    <mergeCell ref="J52:J53"/>
    <mergeCell ref="K52:K53"/>
    <mergeCell ref="L52:L53"/>
    <mergeCell ref="G52:G53"/>
    <mergeCell ref="B57:B58"/>
    <mergeCell ref="C57:C58"/>
    <mergeCell ref="D57:D58"/>
    <mergeCell ref="E57:E58"/>
    <mergeCell ref="F57:F58"/>
    <mergeCell ref="B52:B53"/>
    <mergeCell ref="C52:C53"/>
    <mergeCell ref="D52:D53"/>
    <mergeCell ref="E52:E53"/>
    <mergeCell ref="F52:F53"/>
    <mergeCell ref="H50:H51"/>
    <mergeCell ref="I50:I51"/>
    <mergeCell ref="J50:J51"/>
    <mergeCell ref="K50:K51"/>
    <mergeCell ref="L50:L51"/>
    <mergeCell ref="H47:H48"/>
    <mergeCell ref="I47:I48"/>
    <mergeCell ref="J47:J48"/>
    <mergeCell ref="K47:K48"/>
    <mergeCell ref="L47:L48"/>
    <mergeCell ref="G38:G39"/>
    <mergeCell ref="B50:B51"/>
    <mergeCell ref="C50:C51"/>
    <mergeCell ref="D50:D51"/>
    <mergeCell ref="E50:E51"/>
    <mergeCell ref="F50:F51"/>
    <mergeCell ref="B47:B48"/>
    <mergeCell ref="C47:C48"/>
    <mergeCell ref="D47:D48"/>
    <mergeCell ref="E47:E48"/>
    <mergeCell ref="F47:F48"/>
    <mergeCell ref="G50:G51"/>
    <mergeCell ref="G47:G48"/>
    <mergeCell ref="K32:K33"/>
    <mergeCell ref="L32:L33"/>
    <mergeCell ref="G32:G33"/>
    <mergeCell ref="B43:B44"/>
    <mergeCell ref="C43:C44"/>
    <mergeCell ref="D43:D44"/>
    <mergeCell ref="E43:E44"/>
    <mergeCell ref="F43:F44"/>
    <mergeCell ref="B38:B39"/>
    <mergeCell ref="C38:C39"/>
    <mergeCell ref="D38:D39"/>
    <mergeCell ref="E38:E39"/>
    <mergeCell ref="F38:F39"/>
    <mergeCell ref="G43:G44"/>
    <mergeCell ref="H43:H44"/>
    <mergeCell ref="I43:I44"/>
    <mergeCell ref="J43:J44"/>
    <mergeCell ref="K43:K44"/>
    <mergeCell ref="L43:L44"/>
    <mergeCell ref="H38:H39"/>
    <mergeCell ref="I38:I39"/>
    <mergeCell ref="J38:J39"/>
    <mergeCell ref="K38:K39"/>
    <mergeCell ref="L38:L39"/>
    <mergeCell ref="I11:I12"/>
    <mergeCell ref="J11:J12"/>
    <mergeCell ref="K11:K12"/>
    <mergeCell ref="L11:L12"/>
    <mergeCell ref="G11:G12"/>
    <mergeCell ref="B36:B37"/>
    <mergeCell ref="C36:C37"/>
    <mergeCell ref="D36:D37"/>
    <mergeCell ref="E36:E37"/>
    <mergeCell ref="F36:F37"/>
    <mergeCell ref="B32:B33"/>
    <mergeCell ref="C32:C33"/>
    <mergeCell ref="D32:D33"/>
    <mergeCell ref="E32:E33"/>
    <mergeCell ref="F32:F33"/>
    <mergeCell ref="G36:G37"/>
    <mergeCell ref="H36:H37"/>
    <mergeCell ref="I36:I37"/>
    <mergeCell ref="J36:J37"/>
    <mergeCell ref="K36:K37"/>
    <mergeCell ref="L36:L37"/>
    <mergeCell ref="H32:H33"/>
    <mergeCell ref="I32:I33"/>
    <mergeCell ref="J32:J33"/>
    <mergeCell ref="A4:A6"/>
    <mergeCell ref="B4:B6"/>
    <mergeCell ref="C4:C6"/>
    <mergeCell ref="D4:D6"/>
    <mergeCell ref="E4:L4"/>
    <mergeCell ref="F5:I5"/>
    <mergeCell ref="L5:L6"/>
    <mergeCell ref="B21:B22"/>
    <mergeCell ref="C21:C22"/>
    <mergeCell ref="D21:D22"/>
    <mergeCell ref="E21:E22"/>
    <mergeCell ref="F21:F22"/>
    <mergeCell ref="B11:B12"/>
    <mergeCell ref="C11:C12"/>
    <mergeCell ref="D11:D12"/>
    <mergeCell ref="E11:E12"/>
    <mergeCell ref="F11:F12"/>
    <mergeCell ref="G21:G22"/>
    <mergeCell ref="H21:H22"/>
    <mergeCell ref="I21:I22"/>
    <mergeCell ref="J21:J22"/>
    <mergeCell ref="K21:K22"/>
    <mergeCell ref="L21:L22"/>
    <mergeCell ref="H11:H12"/>
  </mergeCells>
  <hyperlinks>
    <hyperlink ref="C4" location="Par1054" tooltip="&lt;2&gt; В графе 3 отражаются:" display="Par1054"/>
    <hyperlink ref="D4" location="Par1060" tooltip="&lt;3&gt;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 display="Par1060"/>
    <hyperlink ref="A8" location="Par1061" tooltip="&lt;4&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display="Par1061"/>
    <hyperlink ref="A9" location="Par1061" tooltip="&lt;4&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display="Par1061"/>
    <hyperlink ref="A31" location="Par1062" tooltip="&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 display="Par1062"/>
    <hyperlink ref="A72" location="Par1063" tooltip="&lt;6&gt; Показатели выплат по расходам на закупки товаров, работ, услуг, отраженные в строке 2600 раздела 1 &quot;Поступления и выплаты&quot; Плана, подлежат детализации в разделе 2 &quot;Сведения по выплатам на закупку товаров, работ, услуг&quot; Плана." display="Par1063"/>
    <hyperlink ref="A101" location="Par1064" tooltip="&lt;7&gt; Показатель отражается со знаком &quot;минус&quot;." display="Par1064"/>
    <hyperlink ref="A106" location="Par1065" tooltip="&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 display="Par1065"/>
  </hyperlinks>
  <pageMargins left="0.7" right="0.7" top="0.75" bottom="0.75" header="0.3" footer="0.3"/>
  <pageSetup paperSize="9" scale="57" orientation="landscape" r:id="rId1"/>
  <drawing r:id="rId2"/>
</worksheet>
</file>

<file path=xl/worksheets/sheet3.xml><?xml version="1.0" encoding="utf-8"?>
<worksheet xmlns="http://schemas.openxmlformats.org/spreadsheetml/2006/main" xmlns:r="http://schemas.openxmlformats.org/officeDocument/2006/relationships">
  <sheetPr codeName="Лист3">
    <pageSetUpPr fitToPage="1"/>
  </sheetPr>
  <dimension ref="A1:FE60"/>
  <sheetViews>
    <sheetView view="pageBreakPreview" zoomScale="110" zoomScaleSheetLayoutView="110" workbookViewId="0">
      <selection activeCell="EF5" sqref="EF5:ER5"/>
    </sheetView>
  </sheetViews>
  <sheetFormatPr defaultColWidth="0.88671875" defaultRowHeight="10.199999999999999"/>
  <cols>
    <col min="1" max="60" width="0.88671875" style="57"/>
    <col min="61" max="61" width="0.88671875" style="57" customWidth="1"/>
    <col min="62" max="64" width="0.88671875" style="57"/>
    <col min="65" max="65" width="0.88671875" style="57" customWidth="1"/>
    <col min="66" max="75" width="0.88671875" style="57"/>
    <col min="76" max="77" width="0.88671875" style="57" customWidth="1"/>
    <col min="78" max="16384" width="0.88671875" style="57"/>
  </cols>
  <sheetData>
    <row r="1" spans="1:161" s="56" customFormat="1" ht="13.5" customHeight="1">
      <c r="B1" s="232" t="s">
        <v>202</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row>
    <row r="3" spans="1:161" ht="11.25" customHeight="1">
      <c r="A3" s="229" t="s">
        <v>203</v>
      </c>
      <c r="B3" s="229"/>
      <c r="C3" s="229"/>
      <c r="D3" s="229"/>
      <c r="E3" s="229"/>
      <c r="F3" s="229"/>
      <c r="G3" s="229"/>
      <c r="H3" s="233"/>
      <c r="I3" s="237" t="s">
        <v>19</v>
      </c>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8"/>
      <c r="CN3" s="228" t="s">
        <v>204</v>
      </c>
      <c r="CO3" s="229"/>
      <c r="CP3" s="229"/>
      <c r="CQ3" s="229"/>
      <c r="CR3" s="229"/>
      <c r="CS3" s="229"/>
      <c r="CT3" s="229"/>
      <c r="CU3" s="233"/>
      <c r="CV3" s="228" t="s">
        <v>205</v>
      </c>
      <c r="CW3" s="229"/>
      <c r="CX3" s="229"/>
      <c r="CY3" s="229"/>
      <c r="CZ3" s="229"/>
      <c r="DA3" s="229"/>
      <c r="DB3" s="229"/>
      <c r="DC3" s="229"/>
      <c r="DD3" s="229"/>
      <c r="DE3" s="233"/>
      <c r="DF3" s="244" t="s">
        <v>23</v>
      </c>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row>
    <row r="4" spans="1:161" ht="11.25" customHeight="1">
      <c r="A4" s="234"/>
      <c r="B4" s="234"/>
      <c r="C4" s="234"/>
      <c r="D4" s="234"/>
      <c r="E4" s="234"/>
      <c r="F4" s="234"/>
      <c r="G4" s="234"/>
      <c r="H4" s="235"/>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40"/>
      <c r="CN4" s="243"/>
      <c r="CO4" s="234"/>
      <c r="CP4" s="234"/>
      <c r="CQ4" s="234"/>
      <c r="CR4" s="234"/>
      <c r="CS4" s="234"/>
      <c r="CT4" s="234"/>
      <c r="CU4" s="235"/>
      <c r="CV4" s="243"/>
      <c r="CW4" s="234"/>
      <c r="CX4" s="234"/>
      <c r="CY4" s="234"/>
      <c r="CZ4" s="234"/>
      <c r="DA4" s="234"/>
      <c r="DB4" s="234"/>
      <c r="DC4" s="234"/>
      <c r="DD4" s="234"/>
      <c r="DE4" s="235"/>
      <c r="DF4" s="226" t="s">
        <v>206</v>
      </c>
      <c r="DG4" s="227"/>
      <c r="DH4" s="227"/>
      <c r="DI4" s="227"/>
      <c r="DJ4" s="227"/>
      <c r="DK4" s="227"/>
      <c r="DL4" s="223" t="s">
        <v>261</v>
      </c>
      <c r="DM4" s="223"/>
      <c r="DN4" s="223"/>
      <c r="DO4" s="224" t="s">
        <v>200</v>
      </c>
      <c r="DP4" s="224"/>
      <c r="DQ4" s="224"/>
      <c r="DR4" s="225"/>
      <c r="DS4" s="226" t="s">
        <v>206</v>
      </c>
      <c r="DT4" s="227"/>
      <c r="DU4" s="227"/>
      <c r="DV4" s="227"/>
      <c r="DW4" s="227"/>
      <c r="DX4" s="227"/>
      <c r="DY4" s="223" t="s">
        <v>262</v>
      </c>
      <c r="DZ4" s="223"/>
      <c r="EA4" s="223"/>
      <c r="EB4" s="224" t="s">
        <v>200</v>
      </c>
      <c r="EC4" s="224"/>
      <c r="ED4" s="224"/>
      <c r="EE4" s="225"/>
      <c r="EF4" s="226" t="s">
        <v>206</v>
      </c>
      <c r="EG4" s="227"/>
      <c r="EH4" s="227"/>
      <c r="EI4" s="227"/>
      <c r="EJ4" s="227"/>
      <c r="EK4" s="227"/>
      <c r="EL4" s="223" t="s">
        <v>267</v>
      </c>
      <c r="EM4" s="223"/>
      <c r="EN4" s="223"/>
      <c r="EO4" s="224" t="s">
        <v>200</v>
      </c>
      <c r="EP4" s="224"/>
      <c r="EQ4" s="224"/>
      <c r="ER4" s="225"/>
      <c r="ES4" s="228" t="s">
        <v>25</v>
      </c>
      <c r="ET4" s="229"/>
      <c r="EU4" s="229"/>
      <c r="EV4" s="229"/>
      <c r="EW4" s="229"/>
      <c r="EX4" s="229"/>
      <c r="EY4" s="229"/>
      <c r="EZ4" s="229"/>
      <c r="FA4" s="229"/>
      <c r="FB4" s="229"/>
      <c r="FC4" s="229"/>
      <c r="FD4" s="229"/>
      <c r="FE4" s="229"/>
    </row>
    <row r="5" spans="1:161" ht="39" customHeight="1">
      <c r="A5" s="231"/>
      <c r="B5" s="231"/>
      <c r="C5" s="231"/>
      <c r="D5" s="231"/>
      <c r="E5" s="231"/>
      <c r="F5" s="231"/>
      <c r="G5" s="231"/>
      <c r="H5" s="236"/>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2"/>
      <c r="CN5" s="230"/>
      <c r="CO5" s="231"/>
      <c r="CP5" s="231"/>
      <c r="CQ5" s="231"/>
      <c r="CR5" s="231"/>
      <c r="CS5" s="231"/>
      <c r="CT5" s="231"/>
      <c r="CU5" s="236"/>
      <c r="CV5" s="230"/>
      <c r="CW5" s="231"/>
      <c r="CX5" s="231"/>
      <c r="CY5" s="231"/>
      <c r="CZ5" s="231"/>
      <c r="DA5" s="231"/>
      <c r="DB5" s="231"/>
      <c r="DC5" s="231"/>
      <c r="DD5" s="231"/>
      <c r="DE5" s="236"/>
      <c r="DF5" s="246" t="s">
        <v>207</v>
      </c>
      <c r="DG5" s="247"/>
      <c r="DH5" s="247"/>
      <c r="DI5" s="247"/>
      <c r="DJ5" s="247"/>
      <c r="DK5" s="247"/>
      <c r="DL5" s="247"/>
      <c r="DM5" s="247"/>
      <c r="DN5" s="247"/>
      <c r="DO5" s="247"/>
      <c r="DP5" s="247"/>
      <c r="DQ5" s="247"/>
      <c r="DR5" s="248"/>
      <c r="DS5" s="246" t="s">
        <v>208</v>
      </c>
      <c r="DT5" s="247"/>
      <c r="DU5" s="247"/>
      <c r="DV5" s="247"/>
      <c r="DW5" s="247"/>
      <c r="DX5" s="247"/>
      <c r="DY5" s="247"/>
      <c r="DZ5" s="247"/>
      <c r="EA5" s="247"/>
      <c r="EB5" s="247"/>
      <c r="EC5" s="247"/>
      <c r="ED5" s="247"/>
      <c r="EE5" s="248"/>
      <c r="EF5" s="246" t="s">
        <v>209</v>
      </c>
      <c r="EG5" s="247"/>
      <c r="EH5" s="247"/>
      <c r="EI5" s="247"/>
      <c r="EJ5" s="247"/>
      <c r="EK5" s="247"/>
      <c r="EL5" s="247"/>
      <c r="EM5" s="247"/>
      <c r="EN5" s="247"/>
      <c r="EO5" s="247"/>
      <c r="EP5" s="247"/>
      <c r="EQ5" s="247"/>
      <c r="ER5" s="248"/>
      <c r="ES5" s="230"/>
      <c r="ET5" s="231"/>
      <c r="EU5" s="231"/>
      <c r="EV5" s="231"/>
      <c r="EW5" s="231"/>
      <c r="EX5" s="231"/>
      <c r="EY5" s="231"/>
      <c r="EZ5" s="231"/>
      <c r="FA5" s="231"/>
      <c r="FB5" s="231"/>
      <c r="FC5" s="231"/>
      <c r="FD5" s="231"/>
      <c r="FE5" s="231"/>
    </row>
    <row r="6" spans="1:161" ht="10.8" thickBot="1">
      <c r="A6" s="204" t="s">
        <v>210</v>
      </c>
      <c r="B6" s="204"/>
      <c r="C6" s="204"/>
      <c r="D6" s="204"/>
      <c r="E6" s="204"/>
      <c r="F6" s="204"/>
      <c r="G6" s="204"/>
      <c r="H6" s="205"/>
      <c r="I6" s="204" t="s">
        <v>211</v>
      </c>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5"/>
      <c r="CN6" s="206" t="s">
        <v>212</v>
      </c>
      <c r="CO6" s="207"/>
      <c r="CP6" s="207"/>
      <c r="CQ6" s="207"/>
      <c r="CR6" s="207"/>
      <c r="CS6" s="207"/>
      <c r="CT6" s="207"/>
      <c r="CU6" s="208"/>
      <c r="CV6" s="206" t="s">
        <v>213</v>
      </c>
      <c r="CW6" s="207"/>
      <c r="CX6" s="207"/>
      <c r="CY6" s="207"/>
      <c r="CZ6" s="207"/>
      <c r="DA6" s="207"/>
      <c r="DB6" s="207"/>
      <c r="DC6" s="207"/>
      <c r="DD6" s="207"/>
      <c r="DE6" s="208"/>
      <c r="DF6" s="206" t="s">
        <v>214</v>
      </c>
      <c r="DG6" s="207"/>
      <c r="DH6" s="207"/>
      <c r="DI6" s="207"/>
      <c r="DJ6" s="207"/>
      <c r="DK6" s="207"/>
      <c r="DL6" s="207"/>
      <c r="DM6" s="207"/>
      <c r="DN6" s="207"/>
      <c r="DO6" s="207"/>
      <c r="DP6" s="207"/>
      <c r="DQ6" s="207"/>
      <c r="DR6" s="208"/>
      <c r="DS6" s="206" t="s">
        <v>215</v>
      </c>
      <c r="DT6" s="207"/>
      <c r="DU6" s="207"/>
      <c r="DV6" s="207"/>
      <c r="DW6" s="207"/>
      <c r="DX6" s="207"/>
      <c r="DY6" s="207"/>
      <c r="DZ6" s="207"/>
      <c r="EA6" s="207"/>
      <c r="EB6" s="207"/>
      <c r="EC6" s="207"/>
      <c r="ED6" s="207"/>
      <c r="EE6" s="208"/>
      <c r="EF6" s="206" t="s">
        <v>216</v>
      </c>
      <c r="EG6" s="207"/>
      <c r="EH6" s="207"/>
      <c r="EI6" s="207"/>
      <c r="EJ6" s="207"/>
      <c r="EK6" s="207"/>
      <c r="EL6" s="207"/>
      <c r="EM6" s="207"/>
      <c r="EN6" s="207"/>
      <c r="EO6" s="207"/>
      <c r="EP6" s="207"/>
      <c r="EQ6" s="207"/>
      <c r="ER6" s="208"/>
      <c r="ES6" s="206" t="s">
        <v>217</v>
      </c>
      <c r="ET6" s="207"/>
      <c r="EU6" s="207"/>
      <c r="EV6" s="207"/>
      <c r="EW6" s="207"/>
      <c r="EX6" s="207"/>
      <c r="EY6" s="207"/>
      <c r="EZ6" s="207"/>
      <c r="FA6" s="207"/>
      <c r="FB6" s="207"/>
      <c r="FC6" s="207"/>
      <c r="FD6" s="207"/>
      <c r="FE6" s="207"/>
    </row>
    <row r="7" spans="1:161" ht="12.75" customHeight="1">
      <c r="A7" s="209">
        <v>1</v>
      </c>
      <c r="B7" s="209"/>
      <c r="C7" s="209"/>
      <c r="D7" s="209"/>
      <c r="E7" s="209"/>
      <c r="F7" s="209"/>
      <c r="G7" s="209"/>
      <c r="H7" s="210"/>
      <c r="I7" s="211" t="s">
        <v>218</v>
      </c>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3" t="s">
        <v>219</v>
      </c>
      <c r="CO7" s="214"/>
      <c r="CP7" s="214"/>
      <c r="CQ7" s="214"/>
      <c r="CR7" s="214"/>
      <c r="CS7" s="214"/>
      <c r="CT7" s="214"/>
      <c r="CU7" s="215"/>
      <c r="CV7" s="216" t="s">
        <v>34</v>
      </c>
      <c r="CW7" s="217"/>
      <c r="CX7" s="217"/>
      <c r="CY7" s="217"/>
      <c r="CZ7" s="217"/>
      <c r="DA7" s="217"/>
      <c r="DB7" s="217"/>
      <c r="DC7" s="217"/>
      <c r="DD7" s="217"/>
      <c r="DE7" s="218"/>
      <c r="DF7" s="219"/>
      <c r="DG7" s="220"/>
      <c r="DH7" s="220"/>
      <c r="DI7" s="220"/>
      <c r="DJ7" s="220"/>
      <c r="DK7" s="220"/>
      <c r="DL7" s="220"/>
      <c r="DM7" s="220"/>
      <c r="DN7" s="220"/>
      <c r="DO7" s="220"/>
      <c r="DP7" s="220"/>
      <c r="DQ7" s="220"/>
      <c r="DR7" s="221"/>
      <c r="DS7" s="219"/>
      <c r="DT7" s="220"/>
      <c r="DU7" s="220"/>
      <c r="DV7" s="220"/>
      <c r="DW7" s="220"/>
      <c r="DX7" s="220"/>
      <c r="DY7" s="220"/>
      <c r="DZ7" s="220"/>
      <c r="EA7" s="220"/>
      <c r="EB7" s="220"/>
      <c r="EC7" s="220"/>
      <c r="ED7" s="220"/>
      <c r="EE7" s="221"/>
      <c r="EF7" s="219"/>
      <c r="EG7" s="220"/>
      <c r="EH7" s="220"/>
      <c r="EI7" s="220"/>
      <c r="EJ7" s="220"/>
      <c r="EK7" s="220"/>
      <c r="EL7" s="220"/>
      <c r="EM7" s="220"/>
      <c r="EN7" s="220"/>
      <c r="EO7" s="220"/>
      <c r="EP7" s="220"/>
      <c r="EQ7" s="220"/>
      <c r="ER7" s="221"/>
      <c r="ES7" s="219"/>
      <c r="ET7" s="220"/>
      <c r="EU7" s="220"/>
      <c r="EV7" s="220"/>
      <c r="EW7" s="220"/>
      <c r="EX7" s="220"/>
      <c r="EY7" s="220"/>
      <c r="EZ7" s="220"/>
      <c r="FA7" s="220"/>
      <c r="FB7" s="220"/>
      <c r="FC7" s="220"/>
      <c r="FD7" s="220"/>
      <c r="FE7" s="222"/>
    </row>
    <row r="8" spans="1:161" ht="90" customHeight="1">
      <c r="A8" s="194" t="s">
        <v>126</v>
      </c>
      <c r="B8" s="194"/>
      <c r="C8" s="194"/>
      <c r="D8" s="194"/>
      <c r="E8" s="194"/>
      <c r="F8" s="194"/>
      <c r="G8" s="194"/>
      <c r="H8" s="195"/>
      <c r="I8" s="202" t="s">
        <v>220</v>
      </c>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198" t="s">
        <v>221</v>
      </c>
      <c r="CO8" s="194"/>
      <c r="CP8" s="194"/>
      <c r="CQ8" s="194"/>
      <c r="CR8" s="194"/>
      <c r="CS8" s="194"/>
      <c r="CT8" s="194"/>
      <c r="CU8" s="195"/>
      <c r="CV8" s="199" t="s">
        <v>34</v>
      </c>
      <c r="CW8" s="194"/>
      <c r="CX8" s="194"/>
      <c r="CY8" s="194"/>
      <c r="CZ8" s="194"/>
      <c r="DA8" s="194"/>
      <c r="DB8" s="194"/>
      <c r="DC8" s="194"/>
      <c r="DD8" s="194"/>
      <c r="DE8" s="195"/>
      <c r="DF8" s="190"/>
      <c r="DG8" s="191"/>
      <c r="DH8" s="191"/>
      <c r="DI8" s="191"/>
      <c r="DJ8" s="191"/>
      <c r="DK8" s="191"/>
      <c r="DL8" s="191"/>
      <c r="DM8" s="191"/>
      <c r="DN8" s="191"/>
      <c r="DO8" s="191"/>
      <c r="DP8" s="191"/>
      <c r="DQ8" s="191"/>
      <c r="DR8" s="192"/>
      <c r="DS8" s="190"/>
      <c r="DT8" s="191"/>
      <c r="DU8" s="191"/>
      <c r="DV8" s="191"/>
      <c r="DW8" s="191"/>
      <c r="DX8" s="191"/>
      <c r="DY8" s="191"/>
      <c r="DZ8" s="191"/>
      <c r="EA8" s="191"/>
      <c r="EB8" s="191"/>
      <c r="EC8" s="191"/>
      <c r="ED8" s="191"/>
      <c r="EE8" s="192"/>
      <c r="EF8" s="190"/>
      <c r="EG8" s="191"/>
      <c r="EH8" s="191"/>
      <c r="EI8" s="191"/>
      <c r="EJ8" s="191"/>
      <c r="EK8" s="191"/>
      <c r="EL8" s="191"/>
      <c r="EM8" s="191"/>
      <c r="EN8" s="191"/>
      <c r="EO8" s="191"/>
      <c r="EP8" s="191"/>
      <c r="EQ8" s="191"/>
      <c r="ER8" s="192"/>
      <c r="ES8" s="190"/>
      <c r="ET8" s="191"/>
      <c r="EU8" s="191"/>
      <c r="EV8" s="191"/>
      <c r="EW8" s="191"/>
      <c r="EX8" s="191"/>
      <c r="EY8" s="191"/>
      <c r="EZ8" s="191"/>
      <c r="FA8" s="191"/>
      <c r="FB8" s="191"/>
      <c r="FC8" s="191"/>
      <c r="FD8" s="191"/>
      <c r="FE8" s="193"/>
    </row>
    <row r="9" spans="1:161" ht="24" customHeight="1">
      <c r="A9" s="194" t="s">
        <v>127</v>
      </c>
      <c r="B9" s="194"/>
      <c r="C9" s="194"/>
      <c r="D9" s="194"/>
      <c r="E9" s="194"/>
      <c r="F9" s="194"/>
      <c r="G9" s="194"/>
      <c r="H9" s="195"/>
      <c r="I9" s="202" t="s">
        <v>222</v>
      </c>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198" t="s">
        <v>223</v>
      </c>
      <c r="CO9" s="194"/>
      <c r="CP9" s="194"/>
      <c r="CQ9" s="194"/>
      <c r="CR9" s="194"/>
      <c r="CS9" s="194"/>
      <c r="CT9" s="194"/>
      <c r="CU9" s="195"/>
      <c r="CV9" s="199" t="s">
        <v>34</v>
      </c>
      <c r="CW9" s="194"/>
      <c r="CX9" s="194"/>
      <c r="CY9" s="194"/>
      <c r="CZ9" s="194"/>
      <c r="DA9" s="194"/>
      <c r="DB9" s="194"/>
      <c r="DC9" s="194"/>
      <c r="DD9" s="194"/>
      <c r="DE9" s="195"/>
      <c r="DF9" s="190"/>
      <c r="DG9" s="191"/>
      <c r="DH9" s="191"/>
      <c r="DI9" s="191"/>
      <c r="DJ9" s="191"/>
      <c r="DK9" s="191"/>
      <c r="DL9" s="191"/>
      <c r="DM9" s="191"/>
      <c r="DN9" s="191"/>
      <c r="DO9" s="191"/>
      <c r="DP9" s="191"/>
      <c r="DQ9" s="191"/>
      <c r="DR9" s="192"/>
      <c r="DS9" s="190"/>
      <c r="DT9" s="191"/>
      <c r="DU9" s="191"/>
      <c r="DV9" s="191"/>
      <c r="DW9" s="191"/>
      <c r="DX9" s="191"/>
      <c r="DY9" s="191"/>
      <c r="DZ9" s="191"/>
      <c r="EA9" s="191"/>
      <c r="EB9" s="191"/>
      <c r="EC9" s="191"/>
      <c r="ED9" s="191"/>
      <c r="EE9" s="192"/>
      <c r="EF9" s="190"/>
      <c r="EG9" s="191"/>
      <c r="EH9" s="191"/>
      <c r="EI9" s="191"/>
      <c r="EJ9" s="191"/>
      <c r="EK9" s="191"/>
      <c r="EL9" s="191"/>
      <c r="EM9" s="191"/>
      <c r="EN9" s="191"/>
      <c r="EO9" s="191"/>
      <c r="EP9" s="191"/>
      <c r="EQ9" s="191"/>
      <c r="ER9" s="192"/>
      <c r="ES9" s="190"/>
      <c r="ET9" s="191"/>
      <c r="EU9" s="191"/>
      <c r="EV9" s="191"/>
      <c r="EW9" s="191"/>
      <c r="EX9" s="191"/>
      <c r="EY9" s="191"/>
      <c r="EZ9" s="191"/>
      <c r="FA9" s="191"/>
      <c r="FB9" s="191"/>
      <c r="FC9" s="191"/>
      <c r="FD9" s="191"/>
      <c r="FE9" s="193"/>
    </row>
    <row r="10" spans="1:161" ht="24" customHeight="1">
      <c r="A10" s="194" t="s">
        <v>128</v>
      </c>
      <c r="B10" s="194"/>
      <c r="C10" s="194"/>
      <c r="D10" s="194"/>
      <c r="E10" s="194"/>
      <c r="F10" s="194"/>
      <c r="G10" s="194"/>
      <c r="H10" s="195"/>
      <c r="I10" s="202" t="s">
        <v>224</v>
      </c>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198" t="s">
        <v>225</v>
      </c>
      <c r="CO10" s="194"/>
      <c r="CP10" s="194"/>
      <c r="CQ10" s="194"/>
      <c r="CR10" s="194"/>
      <c r="CS10" s="194"/>
      <c r="CT10" s="194"/>
      <c r="CU10" s="195"/>
      <c r="CV10" s="199" t="s">
        <v>34</v>
      </c>
      <c r="CW10" s="194"/>
      <c r="CX10" s="194"/>
      <c r="CY10" s="194"/>
      <c r="CZ10" s="194"/>
      <c r="DA10" s="194"/>
      <c r="DB10" s="194"/>
      <c r="DC10" s="194"/>
      <c r="DD10" s="194"/>
      <c r="DE10" s="195"/>
      <c r="DF10" s="190"/>
      <c r="DG10" s="191"/>
      <c r="DH10" s="191"/>
      <c r="DI10" s="191"/>
      <c r="DJ10" s="191"/>
      <c r="DK10" s="191"/>
      <c r="DL10" s="191"/>
      <c r="DM10" s="191"/>
      <c r="DN10" s="191"/>
      <c r="DO10" s="191"/>
      <c r="DP10" s="191"/>
      <c r="DQ10" s="191"/>
      <c r="DR10" s="192"/>
      <c r="DS10" s="190"/>
      <c r="DT10" s="191"/>
      <c r="DU10" s="191"/>
      <c r="DV10" s="191"/>
      <c r="DW10" s="191"/>
      <c r="DX10" s="191"/>
      <c r="DY10" s="191"/>
      <c r="DZ10" s="191"/>
      <c r="EA10" s="191"/>
      <c r="EB10" s="191"/>
      <c r="EC10" s="191"/>
      <c r="ED10" s="191"/>
      <c r="EE10" s="192"/>
      <c r="EF10" s="190"/>
      <c r="EG10" s="191"/>
      <c r="EH10" s="191"/>
      <c r="EI10" s="191"/>
      <c r="EJ10" s="191"/>
      <c r="EK10" s="191"/>
      <c r="EL10" s="191"/>
      <c r="EM10" s="191"/>
      <c r="EN10" s="191"/>
      <c r="EO10" s="191"/>
      <c r="EP10" s="191"/>
      <c r="EQ10" s="191"/>
      <c r="ER10" s="192"/>
      <c r="ES10" s="190"/>
      <c r="ET10" s="191"/>
      <c r="EU10" s="191"/>
      <c r="EV10" s="191"/>
      <c r="EW10" s="191"/>
      <c r="EX10" s="191"/>
      <c r="EY10" s="191"/>
      <c r="EZ10" s="191"/>
      <c r="FA10" s="191"/>
      <c r="FB10" s="191"/>
      <c r="FC10" s="191"/>
      <c r="FD10" s="191"/>
      <c r="FE10" s="193"/>
    </row>
    <row r="11" spans="1:161" ht="24" customHeight="1">
      <c r="A11" s="194" t="s">
        <v>131</v>
      </c>
      <c r="B11" s="194"/>
      <c r="C11" s="194"/>
      <c r="D11" s="194"/>
      <c r="E11" s="194"/>
      <c r="F11" s="194"/>
      <c r="G11" s="194"/>
      <c r="H11" s="195"/>
      <c r="I11" s="202" t="s">
        <v>226</v>
      </c>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198" t="s">
        <v>227</v>
      </c>
      <c r="CO11" s="194"/>
      <c r="CP11" s="194"/>
      <c r="CQ11" s="194"/>
      <c r="CR11" s="194"/>
      <c r="CS11" s="194"/>
      <c r="CT11" s="194"/>
      <c r="CU11" s="195"/>
      <c r="CV11" s="199" t="s">
        <v>34</v>
      </c>
      <c r="CW11" s="194"/>
      <c r="CX11" s="194"/>
      <c r="CY11" s="194"/>
      <c r="CZ11" s="194"/>
      <c r="DA11" s="194"/>
      <c r="DB11" s="194"/>
      <c r="DC11" s="194"/>
      <c r="DD11" s="194"/>
      <c r="DE11" s="195"/>
      <c r="DF11" s="190"/>
      <c r="DG11" s="191"/>
      <c r="DH11" s="191"/>
      <c r="DI11" s="191"/>
      <c r="DJ11" s="191"/>
      <c r="DK11" s="191"/>
      <c r="DL11" s="191"/>
      <c r="DM11" s="191"/>
      <c r="DN11" s="191"/>
      <c r="DO11" s="191"/>
      <c r="DP11" s="191"/>
      <c r="DQ11" s="191"/>
      <c r="DR11" s="192"/>
      <c r="DS11" s="190"/>
      <c r="DT11" s="191"/>
      <c r="DU11" s="191"/>
      <c r="DV11" s="191"/>
      <c r="DW11" s="191"/>
      <c r="DX11" s="191"/>
      <c r="DY11" s="191"/>
      <c r="DZ11" s="191"/>
      <c r="EA11" s="191"/>
      <c r="EB11" s="191"/>
      <c r="EC11" s="191"/>
      <c r="ED11" s="191"/>
      <c r="EE11" s="192"/>
      <c r="EF11" s="190"/>
      <c r="EG11" s="191"/>
      <c r="EH11" s="191"/>
      <c r="EI11" s="191"/>
      <c r="EJ11" s="191"/>
      <c r="EK11" s="191"/>
      <c r="EL11" s="191"/>
      <c r="EM11" s="191"/>
      <c r="EN11" s="191"/>
      <c r="EO11" s="191"/>
      <c r="EP11" s="191"/>
      <c r="EQ11" s="191"/>
      <c r="ER11" s="192"/>
      <c r="ES11" s="190"/>
      <c r="ET11" s="191"/>
      <c r="EU11" s="191"/>
      <c r="EV11" s="191"/>
      <c r="EW11" s="191"/>
      <c r="EX11" s="191"/>
      <c r="EY11" s="191"/>
      <c r="EZ11" s="191"/>
      <c r="FA11" s="191"/>
      <c r="FB11" s="191"/>
      <c r="FC11" s="191"/>
      <c r="FD11" s="191"/>
      <c r="FE11" s="193"/>
    </row>
    <row r="12" spans="1:161" ht="23.25" customHeight="1">
      <c r="A12" s="194" t="s">
        <v>132</v>
      </c>
      <c r="B12" s="194"/>
      <c r="C12" s="194"/>
      <c r="D12" s="194"/>
      <c r="E12" s="194"/>
      <c r="F12" s="194"/>
      <c r="G12" s="194"/>
      <c r="H12" s="195"/>
      <c r="I12" s="200" t="s">
        <v>228</v>
      </c>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198" t="s">
        <v>229</v>
      </c>
      <c r="CO12" s="194"/>
      <c r="CP12" s="194"/>
      <c r="CQ12" s="194"/>
      <c r="CR12" s="194"/>
      <c r="CS12" s="194"/>
      <c r="CT12" s="194"/>
      <c r="CU12" s="195"/>
      <c r="CV12" s="199" t="s">
        <v>34</v>
      </c>
      <c r="CW12" s="194"/>
      <c r="CX12" s="194"/>
      <c r="CY12" s="194"/>
      <c r="CZ12" s="194"/>
      <c r="DA12" s="194"/>
      <c r="DB12" s="194"/>
      <c r="DC12" s="194"/>
      <c r="DD12" s="194"/>
      <c r="DE12" s="195"/>
      <c r="DF12" s="190"/>
      <c r="DG12" s="191"/>
      <c r="DH12" s="191"/>
      <c r="DI12" s="191"/>
      <c r="DJ12" s="191"/>
      <c r="DK12" s="191"/>
      <c r="DL12" s="191"/>
      <c r="DM12" s="191"/>
      <c r="DN12" s="191"/>
      <c r="DO12" s="191"/>
      <c r="DP12" s="191"/>
      <c r="DQ12" s="191"/>
      <c r="DR12" s="192"/>
      <c r="DS12" s="190"/>
      <c r="DT12" s="191"/>
      <c r="DU12" s="191"/>
      <c r="DV12" s="191"/>
      <c r="DW12" s="191"/>
      <c r="DX12" s="191"/>
      <c r="DY12" s="191"/>
      <c r="DZ12" s="191"/>
      <c r="EA12" s="191"/>
      <c r="EB12" s="191"/>
      <c r="EC12" s="191"/>
      <c r="ED12" s="191"/>
      <c r="EE12" s="192"/>
      <c r="EF12" s="190"/>
      <c r="EG12" s="191"/>
      <c r="EH12" s="191"/>
      <c r="EI12" s="191"/>
      <c r="EJ12" s="191"/>
      <c r="EK12" s="191"/>
      <c r="EL12" s="191"/>
      <c r="EM12" s="191"/>
      <c r="EN12" s="191"/>
      <c r="EO12" s="191"/>
      <c r="EP12" s="191"/>
      <c r="EQ12" s="191"/>
      <c r="ER12" s="192"/>
      <c r="ES12" s="190"/>
      <c r="ET12" s="191"/>
      <c r="EU12" s="191"/>
      <c r="EV12" s="191"/>
      <c r="EW12" s="191"/>
      <c r="EX12" s="191"/>
      <c r="EY12" s="191"/>
      <c r="EZ12" s="191"/>
      <c r="FA12" s="191"/>
      <c r="FB12" s="191"/>
      <c r="FC12" s="191"/>
      <c r="FD12" s="191"/>
      <c r="FE12" s="193"/>
    </row>
    <row r="13" spans="1:161" ht="24" customHeight="1">
      <c r="A13" s="194" t="s">
        <v>105</v>
      </c>
      <c r="B13" s="194"/>
      <c r="C13" s="194"/>
      <c r="D13" s="194"/>
      <c r="E13" s="194"/>
      <c r="F13" s="194"/>
      <c r="G13" s="194"/>
      <c r="H13" s="195"/>
      <c r="I13" s="196" t="s">
        <v>230</v>
      </c>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8" t="s">
        <v>231</v>
      </c>
      <c r="CO13" s="194"/>
      <c r="CP13" s="194"/>
      <c r="CQ13" s="194"/>
      <c r="CR13" s="194"/>
      <c r="CS13" s="194"/>
      <c r="CT13" s="194"/>
      <c r="CU13" s="195"/>
      <c r="CV13" s="199" t="s">
        <v>34</v>
      </c>
      <c r="CW13" s="194"/>
      <c r="CX13" s="194"/>
      <c r="CY13" s="194"/>
      <c r="CZ13" s="194"/>
      <c r="DA13" s="194"/>
      <c r="DB13" s="194"/>
      <c r="DC13" s="194"/>
      <c r="DD13" s="194"/>
      <c r="DE13" s="195"/>
      <c r="DF13" s="190"/>
      <c r="DG13" s="191"/>
      <c r="DH13" s="191"/>
      <c r="DI13" s="191"/>
      <c r="DJ13" s="191"/>
      <c r="DK13" s="191"/>
      <c r="DL13" s="191"/>
      <c r="DM13" s="191"/>
      <c r="DN13" s="191"/>
      <c r="DO13" s="191"/>
      <c r="DP13" s="191"/>
      <c r="DQ13" s="191"/>
      <c r="DR13" s="192"/>
      <c r="DS13" s="190"/>
      <c r="DT13" s="191"/>
      <c r="DU13" s="191"/>
      <c r="DV13" s="191"/>
      <c r="DW13" s="191"/>
      <c r="DX13" s="191"/>
      <c r="DY13" s="191"/>
      <c r="DZ13" s="191"/>
      <c r="EA13" s="191"/>
      <c r="EB13" s="191"/>
      <c r="EC13" s="191"/>
      <c r="ED13" s="191"/>
      <c r="EE13" s="192"/>
      <c r="EF13" s="190"/>
      <c r="EG13" s="191"/>
      <c r="EH13" s="191"/>
      <c r="EI13" s="191"/>
      <c r="EJ13" s="191"/>
      <c r="EK13" s="191"/>
      <c r="EL13" s="191"/>
      <c r="EM13" s="191"/>
      <c r="EN13" s="191"/>
      <c r="EO13" s="191"/>
      <c r="EP13" s="191"/>
      <c r="EQ13" s="191"/>
      <c r="ER13" s="192"/>
      <c r="ES13" s="190"/>
      <c r="ET13" s="191"/>
      <c r="EU13" s="191"/>
      <c r="EV13" s="191"/>
      <c r="EW13" s="191"/>
      <c r="EX13" s="191"/>
      <c r="EY13" s="191"/>
      <c r="EZ13" s="191"/>
      <c r="FA13" s="191"/>
      <c r="FB13" s="191"/>
      <c r="FC13" s="191"/>
      <c r="FD13" s="191"/>
      <c r="FE13" s="193"/>
    </row>
    <row r="14" spans="1:161" ht="12.75" customHeight="1">
      <c r="A14" s="194" t="s">
        <v>106</v>
      </c>
      <c r="B14" s="194"/>
      <c r="C14" s="194"/>
      <c r="D14" s="194"/>
      <c r="E14" s="194"/>
      <c r="F14" s="194"/>
      <c r="G14" s="194"/>
      <c r="H14" s="195"/>
      <c r="I14" s="196" t="s">
        <v>232</v>
      </c>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8" t="s">
        <v>233</v>
      </c>
      <c r="CO14" s="194"/>
      <c r="CP14" s="194"/>
      <c r="CQ14" s="194"/>
      <c r="CR14" s="194"/>
      <c r="CS14" s="194"/>
      <c r="CT14" s="194"/>
      <c r="CU14" s="195"/>
      <c r="CV14" s="199" t="s">
        <v>34</v>
      </c>
      <c r="CW14" s="194"/>
      <c r="CX14" s="194"/>
      <c r="CY14" s="194"/>
      <c r="CZ14" s="194"/>
      <c r="DA14" s="194"/>
      <c r="DB14" s="194"/>
      <c r="DC14" s="194"/>
      <c r="DD14" s="194"/>
      <c r="DE14" s="195"/>
      <c r="DF14" s="190"/>
      <c r="DG14" s="191"/>
      <c r="DH14" s="191"/>
      <c r="DI14" s="191"/>
      <c r="DJ14" s="191"/>
      <c r="DK14" s="191"/>
      <c r="DL14" s="191"/>
      <c r="DM14" s="191"/>
      <c r="DN14" s="191"/>
      <c r="DO14" s="191"/>
      <c r="DP14" s="191"/>
      <c r="DQ14" s="191"/>
      <c r="DR14" s="192"/>
      <c r="DS14" s="190"/>
      <c r="DT14" s="191"/>
      <c r="DU14" s="191"/>
      <c r="DV14" s="191"/>
      <c r="DW14" s="191"/>
      <c r="DX14" s="191"/>
      <c r="DY14" s="191"/>
      <c r="DZ14" s="191"/>
      <c r="EA14" s="191"/>
      <c r="EB14" s="191"/>
      <c r="EC14" s="191"/>
      <c r="ED14" s="191"/>
      <c r="EE14" s="192"/>
      <c r="EF14" s="190"/>
      <c r="EG14" s="191"/>
      <c r="EH14" s="191"/>
      <c r="EI14" s="191"/>
      <c r="EJ14" s="191"/>
      <c r="EK14" s="191"/>
      <c r="EL14" s="191"/>
      <c r="EM14" s="191"/>
      <c r="EN14" s="191"/>
      <c r="EO14" s="191"/>
      <c r="EP14" s="191"/>
      <c r="EQ14" s="191"/>
      <c r="ER14" s="192"/>
      <c r="ES14" s="190"/>
      <c r="ET14" s="191"/>
      <c r="EU14" s="191"/>
      <c r="EV14" s="191"/>
      <c r="EW14" s="191"/>
      <c r="EX14" s="191"/>
      <c r="EY14" s="191"/>
      <c r="EZ14" s="191"/>
      <c r="FA14" s="191"/>
      <c r="FB14" s="191"/>
      <c r="FC14" s="191"/>
      <c r="FD14" s="191"/>
      <c r="FE14" s="193"/>
    </row>
    <row r="15" spans="1:161" ht="24" customHeight="1">
      <c r="A15" s="194" t="s">
        <v>234</v>
      </c>
      <c r="B15" s="194"/>
      <c r="C15" s="194"/>
      <c r="D15" s="194"/>
      <c r="E15" s="194"/>
      <c r="F15" s="194"/>
      <c r="G15" s="194"/>
      <c r="H15" s="195"/>
      <c r="I15" s="200" t="s">
        <v>107</v>
      </c>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198" t="s">
        <v>235</v>
      </c>
      <c r="CO15" s="194"/>
      <c r="CP15" s="194"/>
      <c r="CQ15" s="194"/>
      <c r="CR15" s="194"/>
      <c r="CS15" s="194"/>
      <c r="CT15" s="194"/>
      <c r="CU15" s="195"/>
      <c r="CV15" s="199" t="s">
        <v>34</v>
      </c>
      <c r="CW15" s="194"/>
      <c r="CX15" s="194"/>
      <c r="CY15" s="194"/>
      <c r="CZ15" s="194"/>
      <c r="DA15" s="194"/>
      <c r="DB15" s="194"/>
      <c r="DC15" s="194"/>
      <c r="DD15" s="194"/>
      <c r="DE15" s="195"/>
      <c r="DF15" s="190"/>
      <c r="DG15" s="191"/>
      <c r="DH15" s="191"/>
      <c r="DI15" s="191"/>
      <c r="DJ15" s="191"/>
      <c r="DK15" s="191"/>
      <c r="DL15" s="191"/>
      <c r="DM15" s="191"/>
      <c r="DN15" s="191"/>
      <c r="DO15" s="191"/>
      <c r="DP15" s="191"/>
      <c r="DQ15" s="191"/>
      <c r="DR15" s="192"/>
      <c r="DS15" s="190"/>
      <c r="DT15" s="191"/>
      <c r="DU15" s="191"/>
      <c r="DV15" s="191"/>
      <c r="DW15" s="191"/>
      <c r="DX15" s="191"/>
      <c r="DY15" s="191"/>
      <c r="DZ15" s="191"/>
      <c r="EA15" s="191"/>
      <c r="EB15" s="191"/>
      <c r="EC15" s="191"/>
      <c r="ED15" s="191"/>
      <c r="EE15" s="192"/>
      <c r="EF15" s="190"/>
      <c r="EG15" s="191"/>
      <c r="EH15" s="191"/>
      <c r="EI15" s="191"/>
      <c r="EJ15" s="191"/>
      <c r="EK15" s="191"/>
      <c r="EL15" s="191"/>
      <c r="EM15" s="191"/>
      <c r="EN15" s="191"/>
      <c r="EO15" s="191"/>
      <c r="EP15" s="191"/>
      <c r="EQ15" s="191"/>
      <c r="ER15" s="192"/>
      <c r="ES15" s="190"/>
      <c r="ET15" s="191"/>
      <c r="EU15" s="191"/>
      <c r="EV15" s="191"/>
      <c r="EW15" s="191"/>
      <c r="EX15" s="191"/>
      <c r="EY15" s="191"/>
      <c r="EZ15" s="191"/>
      <c r="FA15" s="191"/>
      <c r="FB15" s="191"/>
      <c r="FC15" s="191"/>
      <c r="FD15" s="191"/>
      <c r="FE15" s="193"/>
    </row>
    <row r="16" spans="1:161" ht="24" customHeight="1">
      <c r="A16" s="194" t="s">
        <v>108</v>
      </c>
      <c r="B16" s="194"/>
      <c r="C16" s="194"/>
      <c r="D16" s="194"/>
      <c r="E16" s="194"/>
      <c r="F16" s="194"/>
      <c r="G16" s="194"/>
      <c r="H16" s="195"/>
      <c r="I16" s="196" t="s">
        <v>230</v>
      </c>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8" t="s">
        <v>236</v>
      </c>
      <c r="CO16" s="194"/>
      <c r="CP16" s="194"/>
      <c r="CQ16" s="194"/>
      <c r="CR16" s="194"/>
      <c r="CS16" s="194"/>
      <c r="CT16" s="194"/>
      <c r="CU16" s="195"/>
      <c r="CV16" s="199" t="s">
        <v>34</v>
      </c>
      <c r="CW16" s="194"/>
      <c r="CX16" s="194"/>
      <c r="CY16" s="194"/>
      <c r="CZ16" s="194"/>
      <c r="DA16" s="194"/>
      <c r="DB16" s="194"/>
      <c r="DC16" s="194"/>
      <c r="DD16" s="194"/>
      <c r="DE16" s="195"/>
      <c r="DF16" s="190"/>
      <c r="DG16" s="191"/>
      <c r="DH16" s="191"/>
      <c r="DI16" s="191"/>
      <c r="DJ16" s="191"/>
      <c r="DK16" s="191"/>
      <c r="DL16" s="191"/>
      <c r="DM16" s="191"/>
      <c r="DN16" s="191"/>
      <c r="DO16" s="191"/>
      <c r="DP16" s="191"/>
      <c r="DQ16" s="191"/>
      <c r="DR16" s="192"/>
      <c r="DS16" s="190"/>
      <c r="DT16" s="191"/>
      <c r="DU16" s="191"/>
      <c r="DV16" s="191"/>
      <c r="DW16" s="191"/>
      <c r="DX16" s="191"/>
      <c r="DY16" s="191"/>
      <c r="DZ16" s="191"/>
      <c r="EA16" s="191"/>
      <c r="EB16" s="191"/>
      <c r="EC16" s="191"/>
      <c r="ED16" s="191"/>
      <c r="EE16" s="192"/>
      <c r="EF16" s="190"/>
      <c r="EG16" s="191"/>
      <c r="EH16" s="191"/>
      <c r="EI16" s="191"/>
      <c r="EJ16" s="191"/>
      <c r="EK16" s="191"/>
      <c r="EL16" s="191"/>
      <c r="EM16" s="191"/>
      <c r="EN16" s="191"/>
      <c r="EO16" s="191"/>
      <c r="EP16" s="191"/>
      <c r="EQ16" s="191"/>
      <c r="ER16" s="192"/>
      <c r="ES16" s="190"/>
      <c r="ET16" s="191"/>
      <c r="EU16" s="191"/>
      <c r="EV16" s="191"/>
      <c r="EW16" s="191"/>
      <c r="EX16" s="191"/>
      <c r="EY16" s="191"/>
      <c r="EZ16" s="191"/>
      <c r="FA16" s="191"/>
      <c r="FB16" s="191"/>
      <c r="FC16" s="191"/>
      <c r="FD16" s="191"/>
      <c r="FE16" s="193"/>
    </row>
    <row r="17" spans="1:161" ht="12.75" customHeight="1">
      <c r="A17" s="194" t="s">
        <v>110</v>
      </c>
      <c r="B17" s="194"/>
      <c r="C17" s="194"/>
      <c r="D17" s="194"/>
      <c r="E17" s="194"/>
      <c r="F17" s="194"/>
      <c r="G17" s="194"/>
      <c r="H17" s="195"/>
      <c r="I17" s="196" t="s">
        <v>232</v>
      </c>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8" t="s">
        <v>237</v>
      </c>
      <c r="CO17" s="194"/>
      <c r="CP17" s="194"/>
      <c r="CQ17" s="194"/>
      <c r="CR17" s="194"/>
      <c r="CS17" s="194"/>
      <c r="CT17" s="194"/>
      <c r="CU17" s="195"/>
      <c r="CV17" s="199" t="s">
        <v>34</v>
      </c>
      <c r="CW17" s="194"/>
      <c r="CX17" s="194"/>
      <c r="CY17" s="194"/>
      <c r="CZ17" s="194"/>
      <c r="DA17" s="194"/>
      <c r="DB17" s="194"/>
      <c r="DC17" s="194"/>
      <c r="DD17" s="194"/>
      <c r="DE17" s="195"/>
      <c r="DF17" s="190"/>
      <c r="DG17" s="191"/>
      <c r="DH17" s="191"/>
      <c r="DI17" s="191"/>
      <c r="DJ17" s="191"/>
      <c r="DK17" s="191"/>
      <c r="DL17" s="191"/>
      <c r="DM17" s="191"/>
      <c r="DN17" s="191"/>
      <c r="DO17" s="191"/>
      <c r="DP17" s="191"/>
      <c r="DQ17" s="191"/>
      <c r="DR17" s="192"/>
      <c r="DS17" s="190"/>
      <c r="DT17" s="191"/>
      <c r="DU17" s="191"/>
      <c r="DV17" s="191"/>
      <c r="DW17" s="191"/>
      <c r="DX17" s="191"/>
      <c r="DY17" s="191"/>
      <c r="DZ17" s="191"/>
      <c r="EA17" s="191"/>
      <c r="EB17" s="191"/>
      <c r="EC17" s="191"/>
      <c r="ED17" s="191"/>
      <c r="EE17" s="192"/>
      <c r="EF17" s="190"/>
      <c r="EG17" s="191"/>
      <c r="EH17" s="191"/>
      <c r="EI17" s="191"/>
      <c r="EJ17" s="191"/>
      <c r="EK17" s="191"/>
      <c r="EL17" s="191"/>
      <c r="EM17" s="191"/>
      <c r="EN17" s="191"/>
      <c r="EO17" s="191"/>
      <c r="EP17" s="191"/>
      <c r="EQ17" s="191"/>
      <c r="ER17" s="192"/>
      <c r="ES17" s="190"/>
      <c r="ET17" s="191"/>
      <c r="EU17" s="191"/>
      <c r="EV17" s="191"/>
      <c r="EW17" s="191"/>
      <c r="EX17" s="191"/>
      <c r="EY17" s="191"/>
      <c r="EZ17" s="191"/>
      <c r="FA17" s="191"/>
      <c r="FB17" s="191"/>
      <c r="FC17" s="191"/>
      <c r="FD17" s="191"/>
      <c r="FE17" s="193"/>
    </row>
    <row r="18" spans="1:161" ht="12.75" customHeight="1">
      <c r="A18" s="194" t="s">
        <v>238</v>
      </c>
      <c r="B18" s="194"/>
      <c r="C18" s="194"/>
      <c r="D18" s="194"/>
      <c r="E18" s="194"/>
      <c r="F18" s="194"/>
      <c r="G18" s="194"/>
      <c r="H18" s="195"/>
      <c r="I18" s="200" t="s">
        <v>239</v>
      </c>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198" t="s">
        <v>240</v>
      </c>
      <c r="CO18" s="194"/>
      <c r="CP18" s="194"/>
      <c r="CQ18" s="194"/>
      <c r="CR18" s="194"/>
      <c r="CS18" s="194"/>
      <c r="CT18" s="194"/>
      <c r="CU18" s="195"/>
      <c r="CV18" s="199" t="s">
        <v>34</v>
      </c>
      <c r="CW18" s="194"/>
      <c r="CX18" s="194"/>
      <c r="CY18" s="194"/>
      <c r="CZ18" s="194"/>
      <c r="DA18" s="194"/>
      <c r="DB18" s="194"/>
      <c r="DC18" s="194"/>
      <c r="DD18" s="194"/>
      <c r="DE18" s="195"/>
      <c r="DF18" s="190"/>
      <c r="DG18" s="191"/>
      <c r="DH18" s="191"/>
      <c r="DI18" s="191"/>
      <c r="DJ18" s="191"/>
      <c r="DK18" s="191"/>
      <c r="DL18" s="191"/>
      <c r="DM18" s="191"/>
      <c r="DN18" s="191"/>
      <c r="DO18" s="191"/>
      <c r="DP18" s="191"/>
      <c r="DQ18" s="191"/>
      <c r="DR18" s="192"/>
      <c r="DS18" s="190"/>
      <c r="DT18" s="191"/>
      <c r="DU18" s="191"/>
      <c r="DV18" s="191"/>
      <c r="DW18" s="191"/>
      <c r="DX18" s="191"/>
      <c r="DY18" s="191"/>
      <c r="DZ18" s="191"/>
      <c r="EA18" s="191"/>
      <c r="EB18" s="191"/>
      <c r="EC18" s="191"/>
      <c r="ED18" s="191"/>
      <c r="EE18" s="192"/>
      <c r="EF18" s="190"/>
      <c r="EG18" s="191"/>
      <c r="EH18" s="191"/>
      <c r="EI18" s="191"/>
      <c r="EJ18" s="191"/>
      <c r="EK18" s="191"/>
      <c r="EL18" s="191"/>
      <c r="EM18" s="191"/>
      <c r="EN18" s="191"/>
      <c r="EO18" s="191"/>
      <c r="EP18" s="191"/>
      <c r="EQ18" s="191"/>
      <c r="ER18" s="192"/>
      <c r="ES18" s="190"/>
      <c r="ET18" s="191"/>
      <c r="EU18" s="191"/>
      <c r="EV18" s="191"/>
      <c r="EW18" s="191"/>
      <c r="EX18" s="191"/>
      <c r="EY18" s="191"/>
      <c r="EZ18" s="191"/>
      <c r="FA18" s="191"/>
      <c r="FB18" s="191"/>
      <c r="FC18" s="191"/>
      <c r="FD18" s="191"/>
      <c r="FE18" s="193"/>
    </row>
    <row r="19" spans="1:161">
      <c r="A19" s="194" t="s">
        <v>241</v>
      </c>
      <c r="B19" s="194"/>
      <c r="C19" s="194"/>
      <c r="D19" s="194"/>
      <c r="E19" s="194"/>
      <c r="F19" s="194"/>
      <c r="G19" s="194"/>
      <c r="H19" s="195"/>
      <c r="I19" s="200" t="s">
        <v>113</v>
      </c>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198" t="s">
        <v>242</v>
      </c>
      <c r="CO19" s="194"/>
      <c r="CP19" s="194"/>
      <c r="CQ19" s="194"/>
      <c r="CR19" s="194"/>
      <c r="CS19" s="194"/>
      <c r="CT19" s="194"/>
      <c r="CU19" s="195"/>
      <c r="CV19" s="199" t="s">
        <v>34</v>
      </c>
      <c r="CW19" s="194"/>
      <c r="CX19" s="194"/>
      <c r="CY19" s="194"/>
      <c r="CZ19" s="194"/>
      <c r="DA19" s="194"/>
      <c r="DB19" s="194"/>
      <c r="DC19" s="194"/>
      <c r="DD19" s="194"/>
      <c r="DE19" s="195"/>
      <c r="DF19" s="190"/>
      <c r="DG19" s="191"/>
      <c r="DH19" s="191"/>
      <c r="DI19" s="191"/>
      <c r="DJ19" s="191"/>
      <c r="DK19" s="191"/>
      <c r="DL19" s="191"/>
      <c r="DM19" s="191"/>
      <c r="DN19" s="191"/>
      <c r="DO19" s="191"/>
      <c r="DP19" s="191"/>
      <c r="DQ19" s="191"/>
      <c r="DR19" s="192"/>
      <c r="DS19" s="190"/>
      <c r="DT19" s="191"/>
      <c r="DU19" s="191"/>
      <c r="DV19" s="191"/>
      <c r="DW19" s="191"/>
      <c r="DX19" s="191"/>
      <c r="DY19" s="191"/>
      <c r="DZ19" s="191"/>
      <c r="EA19" s="191"/>
      <c r="EB19" s="191"/>
      <c r="EC19" s="191"/>
      <c r="ED19" s="191"/>
      <c r="EE19" s="192"/>
      <c r="EF19" s="190"/>
      <c r="EG19" s="191"/>
      <c r="EH19" s="191"/>
      <c r="EI19" s="191"/>
      <c r="EJ19" s="191"/>
      <c r="EK19" s="191"/>
      <c r="EL19" s="191"/>
      <c r="EM19" s="191"/>
      <c r="EN19" s="191"/>
      <c r="EO19" s="191"/>
      <c r="EP19" s="191"/>
      <c r="EQ19" s="191"/>
      <c r="ER19" s="192"/>
      <c r="ES19" s="190"/>
      <c r="ET19" s="191"/>
      <c r="EU19" s="191"/>
      <c r="EV19" s="191"/>
      <c r="EW19" s="191"/>
      <c r="EX19" s="191"/>
      <c r="EY19" s="191"/>
      <c r="EZ19" s="191"/>
      <c r="FA19" s="191"/>
      <c r="FB19" s="191"/>
      <c r="FC19" s="191"/>
      <c r="FD19" s="191"/>
      <c r="FE19" s="193"/>
    </row>
    <row r="20" spans="1:161" ht="24" customHeight="1">
      <c r="A20" s="194" t="s">
        <v>114</v>
      </c>
      <c r="B20" s="194"/>
      <c r="C20" s="194"/>
      <c r="D20" s="194"/>
      <c r="E20" s="194"/>
      <c r="F20" s="194"/>
      <c r="G20" s="194"/>
      <c r="H20" s="195"/>
      <c r="I20" s="196" t="s">
        <v>230</v>
      </c>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8" t="s">
        <v>243</v>
      </c>
      <c r="CO20" s="194"/>
      <c r="CP20" s="194"/>
      <c r="CQ20" s="194"/>
      <c r="CR20" s="194"/>
      <c r="CS20" s="194"/>
      <c r="CT20" s="194"/>
      <c r="CU20" s="195"/>
      <c r="CV20" s="199" t="s">
        <v>34</v>
      </c>
      <c r="CW20" s="194"/>
      <c r="CX20" s="194"/>
      <c r="CY20" s="194"/>
      <c r="CZ20" s="194"/>
      <c r="DA20" s="194"/>
      <c r="DB20" s="194"/>
      <c r="DC20" s="194"/>
      <c r="DD20" s="194"/>
      <c r="DE20" s="195"/>
      <c r="DF20" s="190"/>
      <c r="DG20" s="191"/>
      <c r="DH20" s="191"/>
      <c r="DI20" s="191"/>
      <c r="DJ20" s="191"/>
      <c r="DK20" s="191"/>
      <c r="DL20" s="191"/>
      <c r="DM20" s="191"/>
      <c r="DN20" s="191"/>
      <c r="DO20" s="191"/>
      <c r="DP20" s="191"/>
      <c r="DQ20" s="191"/>
      <c r="DR20" s="192"/>
      <c r="DS20" s="190"/>
      <c r="DT20" s="191"/>
      <c r="DU20" s="191"/>
      <c r="DV20" s="191"/>
      <c r="DW20" s="191"/>
      <c r="DX20" s="191"/>
      <c r="DY20" s="191"/>
      <c r="DZ20" s="191"/>
      <c r="EA20" s="191"/>
      <c r="EB20" s="191"/>
      <c r="EC20" s="191"/>
      <c r="ED20" s="191"/>
      <c r="EE20" s="192"/>
      <c r="EF20" s="190"/>
      <c r="EG20" s="191"/>
      <c r="EH20" s="191"/>
      <c r="EI20" s="191"/>
      <c r="EJ20" s="191"/>
      <c r="EK20" s="191"/>
      <c r="EL20" s="191"/>
      <c r="EM20" s="191"/>
      <c r="EN20" s="191"/>
      <c r="EO20" s="191"/>
      <c r="EP20" s="191"/>
      <c r="EQ20" s="191"/>
      <c r="ER20" s="192"/>
      <c r="ES20" s="190"/>
      <c r="ET20" s="191"/>
      <c r="EU20" s="191"/>
      <c r="EV20" s="191"/>
      <c r="EW20" s="191"/>
      <c r="EX20" s="191"/>
      <c r="EY20" s="191"/>
      <c r="EZ20" s="191"/>
      <c r="FA20" s="191"/>
      <c r="FB20" s="191"/>
      <c r="FC20" s="191"/>
      <c r="FD20" s="191"/>
      <c r="FE20" s="193"/>
    </row>
    <row r="21" spans="1:161" s="78" customFormat="1" ht="12.75" customHeight="1">
      <c r="A21" s="136" t="s">
        <v>115</v>
      </c>
      <c r="B21" s="136"/>
      <c r="C21" s="136"/>
      <c r="D21" s="136"/>
      <c r="E21" s="136"/>
      <c r="F21" s="136"/>
      <c r="G21" s="136"/>
      <c r="H21" s="137"/>
      <c r="I21" s="138" t="s">
        <v>232</v>
      </c>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73" t="s">
        <v>244</v>
      </c>
      <c r="CO21" s="136"/>
      <c r="CP21" s="136"/>
      <c r="CQ21" s="136"/>
      <c r="CR21" s="136"/>
      <c r="CS21" s="136"/>
      <c r="CT21" s="136"/>
      <c r="CU21" s="137"/>
      <c r="CV21" s="179" t="s">
        <v>34</v>
      </c>
      <c r="CW21" s="136"/>
      <c r="CX21" s="136"/>
      <c r="CY21" s="136"/>
      <c r="CZ21" s="136"/>
      <c r="DA21" s="136"/>
      <c r="DB21" s="136"/>
      <c r="DC21" s="136"/>
      <c r="DD21" s="136"/>
      <c r="DE21" s="137"/>
      <c r="DF21" s="175"/>
      <c r="DG21" s="176"/>
      <c r="DH21" s="176"/>
      <c r="DI21" s="176"/>
      <c r="DJ21" s="176"/>
      <c r="DK21" s="176"/>
      <c r="DL21" s="176"/>
      <c r="DM21" s="176"/>
      <c r="DN21" s="176"/>
      <c r="DO21" s="176"/>
      <c r="DP21" s="176"/>
      <c r="DQ21" s="176"/>
      <c r="DR21" s="177"/>
      <c r="DS21" s="175"/>
      <c r="DT21" s="176"/>
      <c r="DU21" s="176"/>
      <c r="DV21" s="176"/>
      <c r="DW21" s="176"/>
      <c r="DX21" s="176"/>
      <c r="DY21" s="176"/>
      <c r="DZ21" s="176"/>
      <c r="EA21" s="176"/>
      <c r="EB21" s="176"/>
      <c r="EC21" s="176"/>
      <c r="ED21" s="176"/>
      <c r="EE21" s="177"/>
      <c r="EF21" s="175"/>
      <c r="EG21" s="176"/>
      <c r="EH21" s="176"/>
      <c r="EI21" s="176"/>
      <c r="EJ21" s="176"/>
      <c r="EK21" s="176"/>
      <c r="EL21" s="176"/>
      <c r="EM21" s="176"/>
      <c r="EN21" s="176"/>
      <c r="EO21" s="176"/>
      <c r="EP21" s="176"/>
      <c r="EQ21" s="176"/>
      <c r="ER21" s="177"/>
      <c r="ES21" s="175"/>
      <c r="ET21" s="176"/>
      <c r="EU21" s="176"/>
      <c r="EV21" s="176"/>
      <c r="EW21" s="176"/>
      <c r="EX21" s="176"/>
      <c r="EY21" s="176"/>
      <c r="EZ21" s="176"/>
      <c r="FA21" s="176"/>
      <c r="FB21" s="176"/>
      <c r="FC21" s="176"/>
      <c r="FD21" s="176"/>
      <c r="FE21" s="178"/>
    </row>
    <row r="22" spans="1:161" s="78" customFormat="1" ht="10.8" thickBot="1">
      <c r="A22" s="136" t="s">
        <v>245</v>
      </c>
      <c r="B22" s="136"/>
      <c r="C22" s="136"/>
      <c r="D22" s="136"/>
      <c r="E22" s="136"/>
      <c r="F22" s="136"/>
      <c r="G22" s="136"/>
      <c r="H22" s="137"/>
      <c r="I22" s="184" t="s">
        <v>116</v>
      </c>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6" t="s">
        <v>246</v>
      </c>
      <c r="CO22" s="187"/>
      <c r="CP22" s="187"/>
      <c r="CQ22" s="187"/>
      <c r="CR22" s="187"/>
      <c r="CS22" s="187"/>
      <c r="CT22" s="187"/>
      <c r="CU22" s="188"/>
      <c r="CV22" s="189" t="s">
        <v>34</v>
      </c>
      <c r="CW22" s="187"/>
      <c r="CX22" s="187"/>
      <c r="CY22" s="187"/>
      <c r="CZ22" s="187"/>
      <c r="DA22" s="187"/>
      <c r="DB22" s="187"/>
      <c r="DC22" s="187"/>
      <c r="DD22" s="187"/>
      <c r="DE22" s="188"/>
      <c r="DF22" s="180"/>
      <c r="DG22" s="181"/>
      <c r="DH22" s="181"/>
      <c r="DI22" s="181"/>
      <c r="DJ22" s="181"/>
      <c r="DK22" s="181"/>
      <c r="DL22" s="181"/>
      <c r="DM22" s="181"/>
      <c r="DN22" s="181"/>
      <c r="DO22" s="181"/>
      <c r="DP22" s="181"/>
      <c r="DQ22" s="181"/>
      <c r="DR22" s="182"/>
      <c r="DS22" s="180"/>
      <c r="DT22" s="181"/>
      <c r="DU22" s="181"/>
      <c r="DV22" s="181"/>
      <c r="DW22" s="181"/>
      <c r="DX22" s="181"/>
      <c r="DY22" s="181"/>
      <c r="DZ22" s="181"/>
      <c r="EA22" s="181"/>
      <c r="EB22" s="181"/>
      <c r="EC22" s="181"/>
      <c r="ED22" s="181"/>
      <c r="EE22" s="182"/>
      <c r="EF22" s="180"/>
      <c r="EG22" s="181"/>
      <c r="EH22" s="181"/>
      <c r="EI22" s="181"/>
      <c r="EJ22" s="181"/>
      <c r="EK22" s="181"/>
      <c r="EL22" s="181"/>
      <c r="EM22" s="181"/>
      <c r="EN22" s="181"/>
      <c r="EO22" s="181"/>
      <c r="EP22" s="181"/>
      <c r="EQ22" s="181"/>
      <c r="ER22" s="182"/>
      <c r="ES22" s="180"/>
      <c r="ET22" s="181"/>
      <c r="EU22" s="181"/>
      <c r="EV22" s="181"/>
      <c r="EW22" s="181"/>
      <c r="EX22" s="181"/>
      <c r="EY22" s="181"/>
      <c r="EZ22" s="181"/>
      <c r="FA22" s="181"/>
      <c r="FB22" s="181"/>
      <c r="FC22" s="181"/>
      <c r="FD22" s="181"/>
      <c r="FE22" s="183"/>
    </row>
    <row r="23" spans="1:161" s="78" customFormat="1" ht="24" customHeight="1" thickBot="1">
      <c r="A23" s="136" t="s">
        <v>117</v>
      </c>
      <c r="B23" s="136"/>
      <c r="C23" s="136"/>
      <c r="D23" s="136"/>
      <c r="E23" s="136"/>
      <c r="F23" s="136"/>
      <c r="G23" s="136"/>
      <c r="H23" s="137"/>
      <c r="I23" s="138" t="s">
        <v>230</v>
      </c>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40" t="s">
        <v>247</v>
      </c>
      <c r="CO23" s="141"/>
      <c r="CP23" s="141"/>
      <c r="CQ23" s="141"/>
      <c r="CR23" s="141"/>
      <c r="CS23" s="141"/>
      <c r="CT23" s="141"/>
      <c r="CU23" s="142"/>
      <c r="CV23" s="143" t="s">
        <v>34</v>
      </c>
      <c r="CW23" s="141"/>
      <c r="CX23" s="141"/>
      <c r="CY23" s="141"/>
      <c r="CZ23" s="141"/>
      <c r="DA23" s="141"/>
      <c r="DB23" s="141"/>
      <c r="DC23" s="141"/>
      <c r="DD23" s="141"/>
      <c r="DE23" s="142"/>
      <c r="DF23" s="128"/>
      <c r="DG23" s="129"/>
      <c r="DH23" s="129"/>
      <c r="DI23" s="129"/>
      <c r="DJ23" s="129"/>
      <c r="DK23" s="129"/>
      <c r="DL23" s="129"/>
      <c r="DM23" s="129"/>
      <c r="DN23" s="129"/>
      <c r="DO23" s="129"/>
      <c r="DP23" s="129"/>
      <c r="DQ23" s="129"/>
      <c r="DR23" s="144"/>
      <c r="DS23" s="128"/>
      <c r="DT23" s="129"/>
      <c r="DU23" s="129"/>
      <c r="DV23" s="129"/>
      <c r="DW23" s="129"/>
      <c r="DX23" s="129"/>
      <c r="DY23" s="129"/>
      <c r="DZ23" s="129"/>
      <c r="EA23" s="129"/>
      <c r="EB23" s="129"/>
      <c r="EC23" s="129"/>
      <c r="ED23" s="129"/>
      <c r="EE23" s="144"/>
      <c r="EF23" s="128"/>
      <c r="EG23" s="129"/>
      <c r="EH23" s="129"/>
      <c r="EI23" s="129"/>
      <c r="EJ23" s="129"/>
      <c r="EK23" s="129"/>
      <c r="EL23" s="129"/>
      <c r="EM23" s="129"/>
      <c r="EN23" s="129"/>
      <c r="EO23" s="129"/>
      <c r="EP23" s="129"/>
      <c r="EQ23" s="129"/>
      <c r="ER23" s="144"/>
      <c r="ES23" s="128"/>
      <c r="ET23" s="129"/>
      <c r="EU23" s="129"/>
      <c r="EV23" s="129"/>
      <c r="EW23" s="129"/>
      <c r="EX23" s="129"/>
      <c r="EY23" s="129"/>
      <c r="EZ23" s="129"/>
      <c r="FA23" s="129"/>
      <c r="FB23" s="129"/>
      <c r="FC23" s="129"/>
      <c r="FD23" s="129"/>
      <c r="FE23" s="130"/>
    </row>
    <row r="24" spans="1:161" s="78" customFormat="1" ht="24" customHeight="1">
      <c r="A24" s="136"/>
      <c r="B24" s="136"/>
      <c r="C24" s="136"/>
      <c r="D24" s="136"/>
      <c r="E24" s="136"/>
      <c r="F24" s="136"/>
      <c r="G24" s="136"/>
      <c r="H24" s="137"/>
      <c r="I24" s="138" t="s">
        <v>100</v>
      </c>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40" t="s">
        <v>118</v>
      </c>
      <c r="CO24" s="141"/>
      <c r="CP24" s="141"/>
      <c r="CQ24" s="141"/>
      <c r="CR24" s="141"/>
      <c r="CS24" s="141"/>
      <c r="CT24" s="141"/>
      <c r="CU24" s="142"/>
      <c r="CV24" s="143" t="s">
        <v>34</v>
      </c>
      <c r="CW24" s="141"/>
      <c r="CX24" s="141"/>
      <c r="CY24" s="141"/>
      <c r="CZ24" s="141"/>
      <c r="DA24" s="141"/>
      <c r="DB24" s="141"/>
      <c r="DC24" s="141"/>
      <c r="DD24" s="141"/>
      <c r="DE24" s="142"/>
      <c r="DF24" s="128"/>
      <c r="DG24" s="129"/>
      <c r="DH24" s="129"/>
      <c r="DI24" s="129"/>
      <c r="DJ24" s="129"/>
      <c r="DK24" s="129"/>
      <c r="DL24" s="129"/>
      <c r="DM24" s="129"/>
      <c r="DN24" s="129"/>
      <c r="DO24" s="129"/>
      <c r="DP24" s="129"/>
      <c r="DQ24" s="129"/>
      <c r="DR24" s="144"/>
      <c r="DS24" s="128"/>
      <c r="DT24" s="129"/>
      <c r="DU24" s="129"/>
      <c r="DV24" s="129"/>
      <c r="DW24" s="129"/>
      <c r="DX24" s="129"/>
      <c r="DY24" s="129"/>
      <c r="DZ24" s="129"/>
      <c r="EA24" s="129"/>
      <c r="EB24" s="129"/>
      <c r="EC24" s="129"/>
      <c r="ED24" s="129"/>
      <c r="EE24" s="144"/>
      <c r="EF24" s="128"/>
      <c r="EG24" s="129"/>
      <c r="EH24" s="129"/>
      <c r="EI24" s="129"/>
      <c r="EJ24" s="129"/>
      <c r="EK24" s="129"/>
      <c r="EL24" s="129"/>
      <c r="EM24" s="129"/>
      <c r="EN24" s="129"/>
      <c r="EO24" s="129"/>
      <c r="EP24" s="129"/>
      <c r="EQ24" s="129"/>
      <c r="ER24" s="144"/>
      <c r="ES24" s="128"/>
      <c r="ET24" s="129"/>
      <c r="EU24" s="129"/>
      <c r="EV24" s="129"/>
      <c r="EW24" s="129"/>
      <c r="EX24" s="129"/>
      <c r="EY24" s="129"/>
      <c r="EZ24" s="129"/>
      <c r="FA24" s="129"/>
      <c r="FB24" s="129"/>
      <c r="FC24" s="129"/>
      <c r="FD24" s="129"/>
      <c r="FE24" s="130"/>
    </row>
    <row r="25" spans="1:161" s="78" customFormat="1">
      <c r="A25" s="136" t="s">
        <v>119</v>
      </c>
      <c r="B25" s="136"/>
      <c r="C25" s="136"/>
      <c r="D25" s="136"/>
      <c r="E25" s="136"/>
      <c r="F25" s="136"/>
      <c r="G25" s="136"/>
      <c r="H25" s="137"/>
      <c r="I25" s="138" t="s">
        <v>120</v>
      </c>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73" t="s">
        <v>248</v>
      </c>
      <c r="CO25" s="136"/>
      <c r="CP25" s="136"/>
      <c r="CQ25" s="136"/>
      <c r="CR25" s="136"/>
      <c r="CS25" s="136"/>
      <c r="CT25" s="136"/>
      <c r="CU25" s="137"/>
      <c r="CV25" s="179" t="s">
        <v>34</v>
      </c>
      <c r="CW25" s="136"/>
      <c r="CX25" s="136"/>
      <c r="CY25" s="136"/>
      <c r="CZ25" s="136"/>
      <c r="DA25" s="136"/>
      <c r="DB25" s="136"/>
      <c r="DC25" s="136"/>
      <c r="DD25" s="136"/>
      <c r="DE25" s="137"/>
      <c r="DF25" s="175"/>
      <c r="DG25" s="176"/>
      <c r="DH25" s="176"/>
      <c r="DI25" s="176"/>
      <c r="DJ25" s="176"/>
      <c r="DK25" s="176"/>
      <c r="DL25" s="176"/>
      <c r="DM25" s="176"/>
      <c r="DN25" s="176"/>
      <c r="DO25" s="176"/>
      <c r="DP25" s="176"/>
      <c r="DQ25" s="176"/>
      <c r="DR25" s="177"/>
      <c r="DS25" s="175"/>
      <c r="DT25" s="176"/>
      <c r="DU25" s="176"/>
      <c r="DV25" s="176"/>
      <c r="DW25" s="176"/>
      <c r="DX25" s="176"/>
      <c r="DY25" s="176"/>
      <c r="DZ25" s="176"/>
      <c r="EA25" s="176"/>
      <c r="EB25" s="176"/>
      <c r="EC25" s="176"/>
      <c r="ED25" s="176"/>
      <c r="EE25" s="177"/>
      <c r="EF25" s="175"/>
      <c r="EG25" s="176"/>
      <c r="EH25" s="176"/>
      <c r="EI25" s="176"/>
      <c r="EJ25" s="176"/>
      <c r="EK25" s="176"/>
      <c r="EL25" s="176"/>
      <c r="EM25" s="176"/>
      <c r="EN25" s="176"/>
      <c r="EO25" s="176"/>
      <c r="EP25" s="176"/>
      <c r="EQ25" s="176"/>
      <c r="ER25" s="177"/>
      <c r="ES25" s="175"/>
      <c r="ET25" s="176"/>
      <c r="EU25" s="176"/>
      <c r="EV25" s="176"/>
      <c r="EW25" s="176"/>
      <c r="EX25" s="176"/>
      <c r="EY25" s="176"/>
      <c r="EZ25" s="176"/>
      <c r="FA25" s="176"/>
      <c r="FB25" s="176"/>
      <c r="FC25" s="176"/>
      <c r="FD25" s="176"/>
      <c r="FE25" s="178"/>
    </row>
    <row r="26" spans="1:161" s="78" customFormat="1" ht="24" customHeight="1">
      <c r="A26" s="136" t="s">
        <v>211</v>
      </c>
      <c r="B26" s="136"/>
      <c r="C26" s="136"/>
      <c r="D26" s="136"/>
      <c r="E26" s="136"/>
      <c r="F26" s="136"/>
      <c r="G26" s="136"/>
      <c r="H26" s="137"/>
      <c r="I26" s="171" t="s">
        <v>249</v>
      </c>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3" t="s">
        <v>250</v>
      </c>
      <c r="CO26" s="136"/>
      <c r="CP26" s="136"/>
      <c r="CQ26" s="136"/>
      <c r="CR26" s="136"/>
      <c r="CS26" s="136"/>
      <c r="CT26" s="136"/>
      <c r="CU26" s="137"/>
      <c r="CV26" s="179" t="s">
        <v>34</v>
      </c>
      <c r="CW26" s="136"/>
      <c r="CX26" s="136"/>
      <c r="CY26" s="136"/>
      <c r="CZ26" s="136"/>
      <c r="DA26" s="136"/>
      <c r="DB26" s="136"/>
      <c r="DC26" s="136"/>
      <c r="DD26" s="136"/>
      <c r="DE26" s="137"/>
      <c r="DF26" s="175"/>
      <c r="DG26" s="176"/>
      <c r="DH26" s="176"/>
      <c r="DI26" s="176"/>
      <c r="DJ26" s="176"/>
      <c r="DK26" s="176"/>
      <c r="DL26" s="176"/>
      <c r="DM26" s="176"/>
      <c r="DN26" s="176"/>
      <c r="DO26" s="176"/>
      <c r="DP26" s="176"/>
      <c r="DQ26" s="176"/>
      <c r="DR26" s="177"/>
      <c r="DS26" s="175"/>
      <c r="DT26" s="176"/>
      <c r="DU26" s="176"/>
      <c r="DV26" s="176"/>
      <c r="DW26" s="176"/>
      <c r="DX26" s="176"/>
      <c r="DY26" s="176"/>
      <c r="DZ26" s="176"/>
      <c r="EA26" s="176"/>
      <c r="EB26" s="176"/>
      <c r="EC26" s="176"/>
      <c r="ED26" s="176"/>
      <c r="EE26" s="177"/>
      <c r="EF26" s="175"/>
      <c r="EG26" s="176"/>
      <c r="EH26" s="176"/>
      <c r="EI26" s="176"/>
      <c r="EJ26" s="176"/>
      <c r="EK26" s="176"/>
      <c r="EL26" s="176"/>
      <c r="EM26" s="176"/>
      <c r="EN26" s="176"/>
      <c r="EO26" s="176"/>
      <c r="EP26" s="176"/>
      <c r="EQ26" s="176"/>
      <c r="ER26" s="177"/>
      <c r="ES26" s="175"/>
      <c r="ET26" s="176"/>
      <c r="EU26" s="176"/>
      <c r="EV26" s="176"/>
      <c r="EW26" s="176"/>
      <c r="EX26" s="176"/>
      <c r="EY26" s="176"/>
      <c r="EZ26" s="176"/>
      <c r="FA26" s="176"/>
      <c r="FB26" s="176"/>
      <c r="FC26" s="176"/>
      <c r="FD26" s="176"/>
      <c r="FE26" s="178"/>
    </row>
    <row r="27" spans="1:161" s="78" customFormat="1">
      <c r="A27" s="157"/>
      <c r="B27" s="157"/>
      <c r="C27" s="157"/>
      <c r="D27" s="157"/>
      <c r="E27" s="157"/>
      <c r="F27" s="157"/>
      <c r="G27" s="157"/>
      <c r="H27" s="158"/>
      <c r="I27" s="161" t="s">
        <v>121</v>
      </c>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3"/>
      <c r="CN27" s="164" t="s">
        <v>251</v>
      </c>
      <c r="CO27" s="157"/>
      <c r="CP27" s="157"/>
      <c r="CQ27" s="157"/>
      <c r="CR27" s="157"/>
      <c r="CS27" s="157"/>
      <c r="CT27" s="157"/>
      <c r="CU27" s="158"/>
      <c r="CV27" s="168"/>
      <c r="CW27" s="168"/>
      <c r="CX27" s="168"/>
      <c r="CY27" s="168"/>
      <c r="CZ27" s="168"/>
      <c r="DA27" s="168"/>
      <c r="DB27" s="168"/>
      <c r="DC27" s="168"/>
      <c r="DD27" s="168"/>
      <c r="DE27" s="168"/>
      <c r="DF27" s="156"/>
      <c r="DG27" s="156"/>
      <c r="DH27" s="156"/>
      <c r="DI27" s="156"/>
      <c r="DJ27" s="156"/>
      <c r="DK27" s="156"/>
      <c r="DL27" s="156"/>
      <c r="DM27" s="156"/>
      <c r="DN27" s="156"/>
      <c r="DO27" s="156"/>
      <c r="DP27" s="156"/>
      <c r="DQ27" s="156"/>
      <c r="DR27" s="156"/>
      <c r="DS27" s="156"/>
      <c r="DT27" s="156"/>
      <c r="DU27" s="156"/>
      <c r="DV27" s="156"/>
      <c r="DW27" s="156"/>
      <c r="DX27" s="156"/>
      <c r="DY27" s="156"/>
      <c r="DZ27" s="156"/>
      <c r="EA27" s="156"/>
      <c r="EB27" s="156"/>
      <c r="EC27" s="156"/>
      <c r="ED27" s="156"/>
      <c r="EE27" s="156"/>
      <c r="EF27" s="156"/>
      <c r="EG27" s="156"/>
      <c r="EH27" s="156"/>
      <c r="EI27" s="156"/>
      <c r="EJ27" s="156"/>
      <c r="EK27" s="156"/>
      <c r="EL27" s="156"/>
      <c r="EM27" s="156"/>
      <c r="EN27" s="156"/>
      <c r="EO27" s="156"/>
      <c r="EP27" s="156"/>
      <c r="EQ27" s="156"/>
      <c r="ER27" s="156"/>
      <c r="ES27" s="156"/>
      <c r="ET27" s="156"/>
      <c r="EU27" s="156"/>
      <c r="EV27" s="156"/>
      <c r="EW27" s="156"/>
      <c r="EX27" s="156"/>
      <c r="EY27" s="156"/>
      <c r="EZ27" s="156"/>
      <c r="FA27" s="156"/>
      <c r="FB27" s="156"/>
      <c r="FC27" s="156"/>
      <c r="FD27" s="156"/>
      <c r="FE27" s="156"/>
    </row>
    <row r="28" spans="1:161" s="78" customFormat="1">
      <c r="A28" s="159"/>
      <c r="B28" s="159"/>
      <c r="C28" s="159"/>
      <c r="D28" s="159"/>
      <c r="E28" s="159"/>
      <c r="F28" s="159"/>
      <c r="G28" s="159"/>
      <c r="H28" s="160"/>
      <c r="I28" s="169"/>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174"/>
      <c r="CO28" s="159"/>
      <c r="CP28" s="159"/>
      <c r="CQ28" s="159"/>
      <c r="CR28" s="159"/>
      <c r="CS28" s="159"/>
      <c r="CT28" s="159"/>
      <c r="CU28" s="160"/>
      <c r="CV28" s="168"/>
      <c r="CW28" s="168"/>
      <c r="CX28" s="168"/>
      <c r="CY28" s="168"/>
      <c r="CZ28" s="168"/>
      <c r="DA28" s="168"/>
      <c r="DB28" s="168"/>
      <c r="DC28" s="168"/>
      <c r="DD28" s="168"/>
      <c r="DE28" s="168"/>
      <c r="DF28" s="156"/>
      <c r="DG28" s="156"/>
      <c r="DH28" s="156"/>
      <c r="DI28" s="156"/>
      <c r="DJ28" s="156"/>
      <c r="DK28" s="156"/>
      <c r="DL28" s="156"/>
      <c r="DM28" s="156"/>
      <c r="DN28" s="156"/>
      <c r="DO28" s="156"/>
      <c r="DP28" s="156"/>
      <c r="DQ28" s="156"/>
      <c r="DR28" s="156"/>
      <c r="DS28" s="156"/>
      <c r="DT28" s="156"/>
      <c r="DU28" s="156"/>
      <c r="DV28" s="156"/>
      <c r="DW28" s="156"/>
      <c r="DX28" s="156"/>
      <c r="DY28" s="156"/>
      <c r="DZ28" s="156"/>
      <c r="EA28" s="156"/>
      <c r="EB28" s="156"/>
      <c r="EC28" s="156"/>
      <c r="ED28" s="156"/>
      <c r="EE28" s="156"/>
      <c r="EF28" s="156"/>
      <c r="EG28" s="156"/>
      <c r="EH28" s="156"/>
      <c r="EI28" s="156"/>
      <c r="EJ28" s="156"/>
      <c r="EK28" s="156"/>
      <c r="EL28" s="156"/>
      <c r="EM28" s="156"/>
      <c r="EN28" s="156"/>
      <c r="EO28" s="156"/>
      <c r="EP28" s="156"/>
      <c r="EQ28" s="156"/>
      <c r="ER28" s="156"/>
      <c r="ES28" s="156"/>
      <c r="ET28" s="156"/>
      <c r="EU28" s="156"/>
      <c r="EV28" s="156"/>
      <c r="EW28" s="156"/>
      <c r="EX28" s="156"/>
      <c r="EY28" s="156"/>
      <c r="EZ28" s="156"/>
      <c r="FA28" s="156"/>
      <c r="FB28" s="156"/>
      <c r="FC28" s="156"/>
      <c r="FD28" s="156"/>
      <c r="FE28" s="156"/>
    </row>
    <row r="29" spans="1:161" s="78" customFormat="1" ht="24" customHeight="1">
      <c r="A29" s="136" t="s">
        <v>212</v>
      </c>
      <c r="B29" s="136"/>
      <c r="C29" s="136"/>
      <c r="D29" s="136"/>
      <c r="E29" s="136"/>
      <c r="F29" s="136"/>
      <c r="G29" s="136"/>
      <c r="H29" s="137"/>
      <c r="I29" s="171" t="s">
        <v>122</v>
      </c>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3" t="s">
        <v>252</v>
      </c>
      <c r="CO29" s="136"/>
      <c r="CP29" s="136"/>
      <c r="CQ29" s="136"/>
      <c r="CR29" s="136"/>
      <c r="CS29" s="136"/>
      <c r="CT29" s="136"/>
      <c r="CU29" s="137"/>
      <c r="CV29" s="168" t="s">
        <v>34</v>
      </c>
      <c r="CW29" s="168"/>
      <c r="CX29" s="168"/>
      <c r="CY29" s="168"/>
      <c r="CZ29" s="168"/>
      <c r="DA29" s="168"/>
      <c r="DB29" s="168"/>
      <c r="DC29" s="168"/>
      <c r="DD29" s="168"/>
      <c r="DE29" s="168"/>
      <c r="DF29" s="156"/>
      <c r="DG29" s="156"/>
      <c r="DH29" s="156"/>
      <c r="DI29" s="156"/>
      <c r="DJ29" s="156"/>
      <c r="DK29" s="156"/>
      <c r="DL29" s="156"/>
      <c r="DM29" s="156"/>
      <c r="DN29" s="156"/>
      <c r="DO29" s="156"/>
      <c r="DP29" s="156"/>
      <c r="DQ29" s="156"/>
      <c r="DR29" s="156"/>
      <c r="DS29" s="156"/>
      <c r="DT29" s="156"/>
      <c r="DU29" s="156"/>
      <c r="DV29" s="156"/>
      <c r="DW29" s="156"/>
      <c r="DX29" s="156"/>
      <c r="DY29" s="156"/>
      <c r="DZ29" s="156"/>
      <c r="EA29" s="156"/>
      <c r="EB29" s="156"/>
      <c r="EC29" s="156"/>
      <c r="ED29" s="156"/>
      <c r="EE29" s="156"/>
      <c r="EF29" s="156"/>
      <c r="EG29" s="156"/>
      <c r="EH29" s="156"/>
      <c r="EI29" s="156"/>
      <c r="EJ29" s="156"/>
      <c r="EK29" s="156"/>
      <c r="EL29" s="156"/>
      <c r="EM29" s="156"/>
      <c r="EN29" s="156"/>
      <c r="EO29" s="156"/>
      <c r="EP29" s="156"/>
      <c r="EQ29" s="156"/>
      <c r="ER29" s="156"/>
      <c r="ES29" s="156"/>
      <c r="ET29" s="156"/>
      <c r="EU29" s="156"/>
      <c r="EV29" s="156"/>
      <c r="EW29" s="156"/>
      <c r="EX29" s="156"/>
      <c r="EY29" s="156"/>
      <c r="EZ29" s="156"/>
      <c r="FA29" s="156"/>
      <c r="FB29" s="156"/>
      <c r="FC29" s="156"/>
      <c r="FD29" s="156"/>
      <c r="FE29" s="156"/>
    </row>
    <row r="30" spans="1:161" s="78" customFormat="1">
      <c r="A30" s="157"/>
      <c r="B30" s="157"/>
      <c r="C30" s="157"/>
      <c r="D30" s="157"/>
      <c r="E30" s="157"/>
      <c r="F30" s="157"/>
      <c r="G30" s="157"/>
      <c r="H30" s="158"/>
      <c r="I30" s="161" t="s">
        <v>121</v>
      </c>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3"/>
      <c r="CN30" s="164" t="s">
        <v>253</v>
      </c>
      <c r="CO30" s="157"/>
      <c r="CP30" s="157"/>
      <c r="CQ30" s="157"/>
      <c r="CR30" s="157"/>
      <c r="CS30" s="157"/>
      <c r="CT30" s="157"/>
      <c r="CU30" s="158"/>
      <c r="CV30" s="168"/>
      <c r="CW30" s="168"/>
      <c r="CX30" s="168"/>
      <c r="CY30" s="168"/>
      <c r="CZ30" s="168"/>
      <c r="DA30" s="168"/>
      <c r="DB30" s="168"/>
      <c r="DC30" s="168"/>
      <c r="DD30" s="168"/>
      <c r="DE30" s="168"/>
      <c r="DF30" s="156"/>
      <c r="DG30" s="156"/>
      <c r="DH30" s="156"/>
      <c r="DI30" s="156"/>
      <c r="DJ30" s="156"/>
      <c r="DK30" s="156"/>
      <c r="DL30" s="156"/>
      <c r="DM30" s="156"/>
      <c r="DN30" s="156"/>
      <c r="DO30" s="156"/>
      <c r="DP30" s="156"/>
      <c r="DQ30" s="156"/>
      <c r="DR30" s="156"/>
      <c r="DS30" s="156"/>
      <c r="DT30" s="156"/>
      <c r="DU30" s="156"/>
      <c r="DV30" s="156"/>
      <c r="DW30" s="156"/>
      <c r="DX30" s="156"/>
      <c r="DY30" s="156"/>
      <c r="DZ30" s="156"/>
      <c r="EA30" s="156"/>
      <c r="EB30" s="156"/>
      <c r="EC30" s="156"/>
      <c r="ED30" s="156"/>
      <c r="EE30" s="156"/>
      <c r="EF30" s="156"/>
      <c r="EG30" s="156"/>
      <c r="EH30" s="156"/>
      <c r="EI30" s="156"/>
      <c r="EJ30" s="156"/>
      <c r="EK30" s="156"/>
      <c r="EL30" s="156"/>
      <c r="EM30" s="156"/>
      <c r="EN30" s="156"/>
      <c r="EO30" s="156"/>
      <c r="EP30" s="156"/>
      <c r="EQ30" s="156"/>
      <c r="ER30" s="156"/>
      <c r="ES30" s="156"/>
      <c r="ET30" s="156"/>
      <c r="EU30" s="156"/>
      <c r="EV30" s="156"/>
      <c r="EW30" s="156"/>
      <c r="EX30" s="156"/>
      <c r="EY30" s="156"/>
      <c r="EZ30" s="156"/>
      <c r="FA30" s="156"/>
      <c r="FB30" s="156"/>
      <c r="FC30" s="156"/>
      <c r="FD30" s="156"/>
      <c r="FE30" s="156"/>
    </row>
    <row r="31" spans="1:161" s="78" customFormat="1" ht="10.8" thickBot="1">
      <c r="A31" s="159"/>
      <c r="B31" s="159"/>
      <c r="C31" s="159"/>
      <c r="D31" s="159"/>
      <c r="E31" s="159"/>
      <c r="F31" s="159"/>
      <c r="G31" s="159"/>
      <c r="H31" s="160"/>
      <c r="I31" s="169"/>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65"/>
      <c r="CO31" s="166"/>
      <c r="CP31" s="166"/>
      <c r="CQ31" s="166"/>
      <c r="CR31" s="166"/>
      <c r="CS31" s="166"/>
      <c r="CT31" s="166"/>
      <c r="CU31" s="167"/>
      <c r="CV31" s="168"/>
      <c r="CW31" s="168"/>
      <c r="CX31" s="168"/>
      <c r="CY31" s="168"/>
      <c r="CZ31" s="168"/>
      <c r="DA31" s="168"/>
      <c r="DB31" s="168"/>
      <c r="DC31" s="168"/>
      <c r="DD31" s="168"/>
      <c r="DE31" s="168"/>
      <c r="DF31" s="156"/>
      <c r="DG31" s="156"/>
      <c r="DH31" s="156"/>
      <c r="DI31" s="156"/>
      <c r="DJ31" s="156"/>
      <c r="DK31" s="156"/>
      <c r="DL31" s="156"/>
      <c r="DM31" s="156"/>
      <c r="DN31" s="156"/>
      <c r="DO31" s="156"/>
      <c r="DP31" s="156"/>
      <c r="DQ31" s="156"/>
      <c r="DR31" s="156"/>
      <c r="DS31" s="156"/>
      <c r="DT31" s="156"/>
      <c r="DU31" s="156"/>
      <c r="DV31" s="156"/>
      <c r="DW31" s="156"/>
      <c r="DX31" s="156"/>
      <c r="DY31" s="156"/>
      <c r="DZ31" s="156"/>
      <c r="EA31" s="156"/>
      <c r="EB31" s="156"/>
      <c r="EC31" s="156"/>
      <c r="ED31" s="156"/>
      <c r="EE31" s="156"/>
      <c r="EF31" s="156"/>
      <c r="EG31" s="156"/>
      <c r="EH31" s="156"/>
      <c r="EI31" s="156"/>
      <c r="EJ31" s="156"/>
      <c r="EK31" s="156"/>
      <c r="EL31" s="156"/>
      <c r="EM31" s="156"/>
      <c r="EN31" s="156"/>
      <c r="EO31" s="156"/>
      <c r="EP31" s="156"/>
      <c r="EQ31" s="156"/>
      <c r="ER31" s="156"/>
      <c r="ES31" s="156"/>
      <c r="ET31" s="156"/>
      <c r="EU31" s="156"/>
      <c r="EV31" s="156"/>
      <c r="EW31" s="156"/>
      <c r="EX31" s="156"/>
      <c r="EY31" s="156"/>
      <c r="EZ31" s="156"/>
      <c r="FA31" s="156"/>
      <c r="FB31" s="156"/>
      <c r="FC31" s="156"/>
      <c r="FD31" s="156"/>
      <c r="FE31" s="156"/>
    </row>
    <row r="33" spans="1:96">
      <c r="I33" s="57" t="s">
        <v>123</v>
      </c>
    </row>
    <row r="34" spans="1:96">
      <c r="I34" s="57" t="s">
        <v>194</v>
      </c>
      <c r="AQ34" s="151"/>
      <c r="AR34" s="151"/>
      <c r="AS34" s="151"/>
      <c r="AT34" s="151"/>
      <c r="AU34" s="151"/>
      <c r="AV34" s="151"/>
      <c r="AW34" s="151"/>
      <c r="AX34" s="151"/>
      <c r="AY34" s="151"/>
      <c r="AZ34" s="151"/>
      <c r="BA34" s="151"/>
      <c r="BB34" s="151"/>
      <c r="BC34" s="151"/>
      <c r="BD34" s="151"/>
      <c r="BE34" s="151"/>
      <c r="BF34" s="151"/>
      <c r="BG34" s="151"/>
      <c r="BH34" s="151"/>
      <c r="BK34" s="151"/>
      <c r="BL34" s="151"/>
      <c r="BM34" s="151"/>
      <c r="BN34" s="151"/>
      <c r="BO34" s="151"/>
      <c r="BP34" s="151"/>
      <c r="BQ34" s="151"/>
      <c r="BR34" s="151"/>
      <c r="BS34" s="151"/>
      <c r="BT34" s="151"/>
      <c r="BU34" s="151"/>
      <c r="BV34" s="151"/>
      <c r="BY34" s="151"/>
      <c r="BZ34" s="151"/>
      <c r="CA34" s="151"/>
      <c r="CB34" s="151"/>
      <c r="CC34" s="151"/>
      <c r="CD34" s="151"/>
      <c r="CE34" s="151"/>
      <c r="CF34" s="151"/>
      <c r="CG34" s="151"/>
      <c r="CH34" s="151"/>
      <c r="CI34" s="151"/>
      <c r="CJ34" s="151"/>
      <c r="CK34" s="151"/>
      <c r="CL34" s="151"/>
      <c r="CM34" s="151"/>
      <c r="CN34" s="151"/>
      <c r="CO34" s="151"/>
      <c r="CP34" s="151"/>
      <c r="CQ34" s="151"/>
      <c r="CR34" s="151"/>
    </row>
    <row r="35" spans="1:96" s="58" customFormat="1" ht="7.8">
      <c r="AQ35" s="154" t="s">
        <v>195</v>
      </c>
      <c r="AR35" s="154"/>
      <c r="AS35" s="154"/>
      <c r="AT35" s="154"/>
      <c r="AU35" s="154"/>
      <c r="AV35" s="154"/>
      <c r="AW35" s="154"/>
      <c r="AX35" s="154"/>
      <c r="AY35" s="154"/>
      <c r="AZ35" s="154"/>
      <c r="BA35" s="154"/>
      <c r="BB35" s="154"/>
      <c r="BC35" s="154"/>
      <c r="BD35" s="154"/>
      <c r="BE35" s="154"/>
      <c r="BF35" s="154"/>
      <c r="BG35" s="154"/>
      <c r="BH35" s="154"/>
      <c r="BK35" s="154" t="s">
        <v>4</v>
      </c>
      <c r="BL35" s="154"/>
      <c r="BM35" s="154"/>
      <c r="BN35" s="154"/>
      <c r="BO35" s="154"/>
      <c r="BP35" s="154"/>
      <c r="BQ35" s="154"/>
      <c r="BR35" s="154"/>
      <c r="BS35" s="154"/>
      <c r="BT35" s="154"/>
      <c r="BU35" s="154"/>
      <c r="BV35" s="154"/>
      <c r="BY35" s="154" t="s">
        <v>5</v>
      </c>
      <c r="BZ35" s="154"/>
      <c r="CA35" s="154"/>
      <c r="CB35" s="154"/>
      <c r="CC35" s="154"/>
      <c r="CD35" s="154"/>
      <c r="CE35" s="154"/>
      <c r="CF35" s="154"/>
      <c r="CG35" s="154"/>
      <c r="CH35" s="154"/>
      <c r="CI35" s="154"/>
      <c r="CJ35" s="154"/>
      <c r="CK35" s="154"/>
      <c r="CL35" s="154"/>
      <c r="CM35" s="154"/>
      <c r="CN35" s="154"/>
      <c r="CO35" s="154"/>
      <c r="CP35" s="154"/>
      <c r="CQ35" s="154"/>
      <c r="CR35" s="154"/>
    </row>
    <row r="36" spans="1:96" s="58" customFormat="1" ht="3" customHeight="1">
      <c r="AQ36" s="59"/>
      <c r="AR36" s="59"/>
      <c r="AS36" s="59"/>
      <c r="AT36" s="59"/>
      <c r="AU36" s="59"/>
      <c r="AV36" s="59"/>
      <c r="AW36" s="59"/>
      <c r="AX36" s="59"/>
      <c r="AY36" s="59"/>
      <c r="AZ36" s="59"/>
      <c r="BA36" s="59"/>
      <c r="BB36" s="59"/>
      <c r="BC36" s="59"/>
      <c r="BD36" s="59"/>
      <c r="BE36" s="59"/>
      <c r="BF36" s="59"/>
      <c r="BG36" s="59"/>
      <c r="BH36" s="59"/>
      <c r="BK36" s="59"/>
      <c r="BL36" s="59"/>
      <c r="BM36" s="59"/>
      <c r="BN36" s="59"/>
      <c r="BO36" s="59"/>
      <c r="BP36" s="59"/>
      <c r="BQ36" s="59"/>
      <c r="BR36" s="59"/>
      <c r="BS36" s="59"/>
      <c r="BT36" s="59"/>
      <c r="BU36" s="59"/>
      <c r="BV36" s="59"/>
      <c r="BY36" s="59"/>
      <c r="BZ36" s="59"/>
      <c r="CA36" s="59"/>
      <c r="CB36" s="59"/>
      <c r="CC36" s="59"/>
      <c r="CD36" s="59"/>
      <c r="CE36" s="59"/>
      <c r="CF36" s="59"/>
      <c r="CG36" s="59"/>
      <c r="CH36" s="59"/>
      <c r="CI36" s="59"/>
      <c r="CJ36" s="59"/>
      <c r="CK36" s="59"/>
      <c r="CL36" s="59"/>
      <c r="CM36" s="59"/>
      <c r="CN36" s="59"/>
      <c r="CO36" s="59"/>
      <c r="CP36" s="59"/>
      <c r="CQ36" s="59"/>
      <c r="CR36" s="59"/>
    </row>
    <row r="37" spans="1:96">
      <c r="I37" s="57" t="s">
        <v>196</v>
      </c>
      <c r="AM37" s="151"/>
      <c r="AN37" s="151"/>
      <c r="AO37" s="151"/>
      <c r="AP37" s="151"/>
      <c r="AQ37" s="151"/>
      <c r="AR37" s="151"/>
      <c r="AS37" s="151"/>
      <c r="AT37" s="151"/>
      <c r="AU37" s="151"/>
      <c r="AV37" s="151"/>
      <c r="AW37" s="151"/>
      <c r="AX37" s="151"/>
      <c r="AY37" s="151"/>
      <c r="AZ37" s="151"/>
      <c r="BA37" s="151"/>
      <c r="BB37" s="151"/>
      <c r="BC37" s="151"/>
      <c r="BD37" s="151"/>
      <c r="BG37" s="151"/>
      <c r="BH37" s="151"/>
      <c r="BI37" s="151"/>
      <c r="BJ37" s="151"/>
      <c r="BK37" s="151"/>
      <c r="BL37" s="151"/>
      <c r="BM37" s="151"/>
      <c r="BN37" s="151"/>
      <c r="BO37" s="151"/>
      <c r="BP37" s="151"/>
      <c r="BQ37" s="151"/>
      <c r="BR37" s="151"/>
      <c r="BS37" s="151"/>
      <c r="BT37" s="151"/>
      <c r="BU37" s="151"/>
      <c r="BV37" s="151"/>
      <c r="BW37" s="151"/>
      <c r="BX37" s="151"/>
      <c r="CA37" s="147"/>
      <c r="CB37" s="147"/>
      <c r="CC37" s="147"/>
      <c r="CD37" s="147"/>
      <c r="CE37" s="147"/>
      <c r="CF37" s="147"/>
      <c r="CG37" s="147"/>
      <c r="CH37" s="147"/>
      <c r="CI37" s="147"/>
      <c r="CJ37" s="147"/>
      <c r="CK37" s="147"/>
      <c r="CL37" s="147"/>
      <c r="CM37" s="147"/>
      <c r="CN37" s="147"/>
      <c r="CO37" s="147"/>
      <c r="CP37" s="147"/>
      <c r="CQ37" s="147"/>
      <c r="CR37" s="147"/>
    </row>
    <row r="38" spans="1:96" s="58" customFormat="1" ht="7.8">
      <c r="AM38" s="154" t="s">
        <v>195</v>
      </c>
      <c r="AN38" s="154"/>
      <c r="AO38" s="154"/>
      <c r="AP38" s="154"/>
      <c r="AQ38" s="154"/>
      <c r="AR38" s="154"/>
      <c r="AS38" s="154"/>
      <c r="AT38" s="154"/>
      <c r="AU38" s="154"/>
      <c r="AV38" s="154"/>
      <c r="AW38" s="154"/>
      <c r="AX38" s="154"/>
      <c r="AY38" s="154"/>
      <c r="AZ38" s="154"/>
      <c r="BA38" s="154"/>
      <c r="BB38" s="154"/>
      <c r="BC38" s="154"/>
      <c r="BD38" s="154"/>
      <c r="BG38" s="154" t="s">
        <v>197</v>
      </c>
      <c r="BH38" s="154"/>
      <c r="BI38" s="154"/>
      <c r="BJ38" s="154"/>
      <c r="BK38" s="154"/>
      <c r="BL38" s="154"/>
      <c r="BM38" s="154"/>
      <c r="BN38" s="154"/>
      <c r="BO38" s="154"/>
      <c r="BP38" s="154"/>
      <c r="BQ38" s="154"/>
      <c r="BR38" s="154"/>
      <c r="BS38" s="154"/>
      <c r="BT38" s="154"/>
      <c r="BU38" s="154"/>
      <c r="BV38" s="154"/>
      <c r="BW38" s="154"/>
      <c r="BX38" s="154"/>
      <c r="CA38" s="154" t="s">
        <v>198</v>
      </c>
      <c r="CB38" s="154"/>
      <c r="CC38" s="154"/>
      <c r="CD38" s="154"/>
      <c r="CE38" s="154"/>
      <c r="CF38" s="154"/>
      <c r="CG38" s="154"/>
      <c r="CH38" s="154"/>
      <c r="CI38" s="154"/>
      <c r="CJ38" s="154"/>
      <c r="CK38" s="154"/>
      <c r="CL38" s="154"/>
      <c r="CM38" s="154"/>
      <c r="CN38" s="154"/>
      <c r="CO38" s="154"/>
      <c r="CP38" s="154"/>
      <c r="CQ38" s="154"/>
      <c r="CR38" s="154"/>
    </row>
    <row r="39" spans="1:96" s="58" customFormat="1" ht="3" customHeight="1">
      <c r="AM39" s="59"/>
      <c r="AN39" s="59"/>
      <c r="AO39" s="59"/>
      <c r="AP39" s="59"/>
      <c r="AQ39" s="59"/>
      <c r="AR39" s="59"/>
      <c r="AS39" s="59"/>
      <c r="AT39" s="59"/>
      <c r="AU39" s="59"/>
      <c r="AV39" s="59"/>
      <c r="AW39" s="59"/>
      <c r="AX39" s="59"/>
      <c r="AY39" s="59"/>
      <c r="AZ39" s="59"/>
      <c r="BA39" s="59"/>
      <c r="BB39" s="59"/>
      <c r="BC39" s="59"/>
      <c r="BD39" s="59"/>
      <c r="BG39" s="59"/>
      <c r="BH39" s="59"/>
      <c r="BI39" s="59"/>
      <c r="BJ39" s="59"/>
      <c r="BK39" s="59"/>
      <c r="BL39" s="59"/>
      <c r="BM39" s="59"/>
      <c r="BN39" s="59"/>
      <c r="BO39" s="59"/>
      <c r="BP39" s="59"/>
      <c r="BQ39" s="59"/>
      <c r="BR39" s="59"/>
      <c r="BS39" s="59"/>
      <c r="BT39" s="59"/>
      <c r="BU39" s="59"/>
      <c r="BV39" s="59"/>
      <c r="BW39" s="59"/>
      <c r="BX39" s="59"/>
      <c r="CA39" s="59"/>
      <c r="CB39" s="59"/>
      <c r="CC39" s="59"/>
      <c r="CD39" s="59"/>
      <c r="CE39" s="59"/>
      <c r="CF39" s="59"/>
      <c r="CG39" s="59"/>
      <c r="CH39" s="59"/>
      <c r="CI39" s="59"/>
      <c r="CJ39" s="59"/>
      <c r="CK39" s="59"/>
      <c r="CL39" s="59"/>
      <c r="CM39" s="59"/>
      <c r="CN39" s="59"/>
      <c r="CO39" s="59"/>
      <c r="CP39" s="59"/>
      <c r="CQ39" s="59"/>
      <c r="CR39" s="59"/>
    </row>
    <row r="40" spans="1:96">
      <c r="I40" s="146" t="s">
        <v>199</v>
      </c>
      <c r="J40" s="146"/>
      <c r="K40" s="147"/>
      <c r="L40" s="147"/>
      <c r="M40" s="147"/>
      <c r="N40" s="148" t="s">
        <v>199</v>
      </c>
      <c r="O40" s="148"/>
      <c r="Q40" s="147"/>
      <c r="R40" s="147"/>
      <c r="S40" s="147"/>
      <c r="T40" s="147"/>
      <c r="U40" s="147"/>
      <c r="V40" s="147"/>
      <c r="W40" s="147"/>
      <c r="X40" s="147"/>
      <c r="Y40" s="147"/>
      <c r="Z40" s="147"/>
      <c r="AA40" s="147"/>
      <c r="AB40" s="147"/>
      <c r="AC40" s="147"/>
      <c r="AD40" s="147"/>
      <c r="AE40" s="147"/>
      <c r="AF40" s="146">
        <v>20</v>
      </c>
      <c r="AG40" s="146"/>
      <c r="AH40" s="146"/>
      <c r="AI40" s="149"/>
      <c r="AJ40" s="149"/>
      <c r="AK40" s="149"/>
      <c r="AL40" s="57" t="s">
        <v>200</v>
      </c>
    </row>
    <row r="41" spans="1:96" ht="10.8" thickBot="1"/>
    <row r="42" spans="1:96" ht="3"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1"/>
    </row>
    <row r="43" spans="1:96">
      <c r="A43" s="62" t="s">
        <v>124</v>
      </c>
      <c r="CM43" s="63"/>
    </row>
    <row r="44" spans="1:96">
      <c r="A44" s="150"/>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2"/>
    </row>
    <row r="45" spans="1:96" s="58" customFormat="1" ht="7.8">
      <c r="A45" s="153" t="s">
        <v>201</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5"/>
    </row>
    <row r="46" spans="1:96" s="58" customFormat="1" ht="6" customHeight="1">
      <c r="A46" s="64"/>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65"/>
    </row>
    <row r="47" spans="1:96">
      <c r="A47" s="150"/>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1"/>
      <c r="CI47" s="151"/>
      <c r="CJ47" s="151"/>
      <c r="CK47" s="151"/>
      <c r="CL47" s="151"/>
      <c r="CM47" s="152"/>
    </row>
    <row r="48" spans="1:96" s="58" customFormat="1" ht="7.8">
      <c r="A48" s="153" t="s">
        <v>4</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AH48" s="154" t="s">
        <v>5</v>
      </c>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5"/>
    </row>
    <row r="49" spans="1:161">
      <c r="A49" s="62"/>
      <c r="CM49" s="63"/>
    </row>
    <row r="50" spans="1:161">
      <c r="A50" s="145" t="s">
        <v>199</v>
      </c>
      <c r="B50" s="146"/>
      <c r="C50" s="147"/>
      <c r="D50" s="147"/>
      <c r="E50" s="147"/>
      <c r="F50" s="148" t="s">
        <v>199</v>
      </c>
      <c r="G50" s="148"/>
      <c r="I50" s="147"/>
      <c r="J50" s="147"/>
      <c r="K50" s="147"/>
      <c r="L50" s="147"/>
      <c r="M50" s="147"/>
      <c r="N50" s="147"/>
      <c r="O50" s="147"/>
      <c r="P50" s="147"/>
      <c r="Q50" s="147"/>
      <c r="R50" s="147"/>
      <c r="S50" s="147"/>
      <c r="T50" s="147"/>
      <c r="U50" s="147"/>
      <c r="V50" s="147"/>
      <c r="W50" s="147"/>
      <c r="X50" s="146">
        <v>20</v>
      </c>
      <c r="Y50" s="146"/>
      <c r="Z50" s="146"/>
      <c r="AA50" s="149"/>
      <c r="AB50" s="149"/>
      <c r="AC50" s="149"/>
      <c r="AD50" s="57" t="s">
        <v>200</v>
      </c>
      <c r="CM50" s="63"/>
    </row>
    <row r="51" spans="1:161" ht="3" customHeight="1" thickBot="1">
      <c r="A51" s="66"/>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8"/>
    </row>
    <row r="52" spans="1:161">
      <c r="A52" s="69"/>
      <c r="B52" s="69"/>
      <c r="C52" s="69"/>
      <c r="D52" s="69"/>
      <c r="E52" s="69"/>
      <c r="F52" s="69"/>
      <c r="G52" s="69"/>
      <c r="H52" s="69"/>
      <c r="I52" s="69"/>
      <c r="J52" s="69"/>
      <c r="K52" s="69"/>
      <c r="L52" s="69"/>
      <c r="M52" s="69"/>
      <c r="N52" s="69"/>
      <c r="O52" s="69"/>
      <c r="P52" s="69"/>
      <c r="Q52" s="69"/>
      <c r="R52" s="69"/>
      <c r="S52" s="69"/>
      <c r="T52" s="69"/>
      <c r="U52" s="69"/>
      <c r="V52" s="69"/>
      <c r="W52" s="69"/>
      <c r="X52" s="69"/>
      <c r="Y52" s="69"/>
    </row>
    <row r="53" spans="1:161" s="71" customFormat="1" ht="12" customHeight="1">
      <c r="A53" s="70" t="s">
        <v>254</v>
      </c>
    </row>
    <row r="54" spans="1:161" s="71" customFormat="1" ht="40.5" customHeight="1">
      <c r="A54" s="131" t="s">
        <v>255</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c r="EO54" s="132"/>
      <c r="EP54" s="132"/>
      <c r="EQ54" s="132"/>
      <c r="ER54" s="132"/>
      <c r="ES54" s="132"/>
      <c r="ET54" s="132"/>
      <c r="EU54" s="132"/>
      <c r="EV54" s="132"/>
      <c r="EW54" s="132"/>
      <c r="EX54" s="132"/>
      <c r="EY54" s="132"/>
      <c r="EZ54" s="132"/>
      <c r="FA54" s="132"/>
      <c r="FB54" s="132"/>
      <c r="FC54" s="132"/>
      <c r="FD54" s="132"/>
      <c r="FE54" s="132"/>
    </row>
    <row r="55" spans="1:161" s="71" customFormat="1" ht="21" customHeight="1">
      <c r="A55" s="133" t="s">
        <v>256</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c r="EW55" s="133"/>
      <c r="EX55" s="133"/>
      <c r="EY55" s="133"/>
      <c r="EZ55" s="133"/>
      <c r="FA55" s="133"/>
      <c r="FB55" s="133"/>
      <c r="FC55" s="133"/>
      <c r="FD55" s="133"/>
      <c r="FE55" s="133"/>
    </row>
    <row r="56" spans="1:161" s="71" customFormat="1" ht="11.25" customHeight="1">
      <c r="A56" s="70" t="s">
        <v>257</v>
      </c>
    </row>
    <row r="57" spans="1:161" s="71" customFormat="1" ht="11.25" customHeight="1">
      <c r="A57" s="70" t="s">
        <v>258</v>
      </c>
    </row>
    <row r="58" spans="1:161" s="71" customFormat="1" ht="11.25" customHeight="1">
      <c r="A58" s="70" t="s">
        <v>259</v>
      </c>
    </row>
    <row r="59" spans="1:161" s="71" customFormat="1" ht="20.25" customHeight="1">
      <c r="A59" s="134" t="s">
        <v>260</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row>
    <row r="60" spans="1:161" ht="3" customHeight="1"/>
  </sheetData>
  <mergeCells count="24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5:ER25"/>
    <mergeCell ref="ES25:FE25"/>
    <mergeCell ref="A26:H26"/>
    <mergeCell ref="I26:CM26"/>
    <mergeCell ref="CN26:CU26"/>
    <mergeCell ref="CV26:DE26"/>
    <mergeCell ref="DF26:DR26"/>
    <mergeCell ref="DS26:EE26"/>
    <mergeCell ref="EF26:ER26"/>
    <mergeCell ref="ES26:FE26"/>
    <mergeCell ref="A25:H25"/>
    <mergeCell ref="I25:CM25"/>
    <mergeCell ref="CN25:CU25"/>
    <mergeCell ref="CV25:DE25"/>
    <mergeCell ref="DF25:DR25"/>
    <mergeCell ref="DS25:EE25"/>
    <mergeCell ref="EF27:ER28"/>
    <mergeCell ref="ES27:FE28"/>
    <mergeCell ref="I28:CM28"/>
    <mergeCell ref="A29:H29"/>
    <mergeCell ref="I29:CM29"/>
    <mergeCell ref="CN29:CU29"/>
    <mergeCell ref="CV29:DE29"/>
    <mergeCell ref="DF29:DR29"/>
    <mergeCell ref="DS29:EE29"/>
    <mergeCell ref="EF29:ER29"/>
    <mergeCell ref="A27:H28"/>
    <mergeCell ref="I27:CM27"/>
    <mergeCell ref="CN27:CU28"/>
    <mergeCell ref="CV27:DE28"/>
    <mergeCell ref="DF27:DR28"/>
    <mergeCell ref="DS27:EE28"/>
    <mergeCell ref="AQ34:BH34"/>
    <mergeCell ref="BK34:BV34"/>
    <mergeCell ref="BY34:CR34"/>
    <mergeCell ref="AQ35:BH35"/>
    <mergeCell ref="BK35:BV35"/>
    <mergeCell ref="BY35:CR35"/>
    <mergeCell ref="ES29:FE29"/>
    <mergeCell ref="A30:H31"/>
    <mergeCell ref="I30:CM30"/>
    <mergeCell ref="CN30:CU31"/>
    <mergeCell ref="CV30:DE31"/>
    <mergeCell ref="DF30:DR31"/>
    <mergeCell ref="DS30:EE31"/>
    <mergeCell ref="EF30:ER31"/>
    <mergeCell ref="ES30:FE31"/>
    <mergeCell ref="I31:CM31"/>
    <mergeCell ref="K40:M40"/>
    <mergeCell ref="N40:O40"/>
    <mergeCell ref="Q40:AE40"/>
    <mergeCell ref="AF40:AH40"/>
    <mergeCell ref="AI40:AK40"/>
    <mergeCell ref="AM37:BD37"/>
    <mergeCell ref="BG37:BX37"/>
    <mergeCell ref="CA37:CR37"/>
    <mergeCell ref="AM38:BD38"/>
    <mergeCell ref="BG38:BX38"/>
    <mergeCell ref="CA38:CR38"/>
    <mergeCell ref="ES24:FE24"/>
    <mergeCell ref="A54:FE54"/>
    <mergeCell ref="A55:FE55"/>
    <mergeCell ref="A59:FE59"/>
    <mergeCell ref="A24:H24"/>
    <mergeCell ref="I24:CM24"/>
    <mergeCell ref="CN24:CU24"/>
    <mergeCell ref="CV24:DE24"/>
    <mergeCell ref="DF24:DR24"/>
    <mergeCell ref="DS24:EE24"/>
    <mergeCell ref="EF24:ER24"/>
    <mergeCell ref="A50:B50"/>
    <mergeCell ref="C50:E50"/>
    <mergeCell ref="F50:G50"/>
    <mergeCell ref="I50:W50"/>
    <mergeCell ref="X50:Z50"/>
    <mergeCell ref="AA50:AC50"/>
    <mergeCell ref="A44:CM44"/>
    <mergeCell ref="A45:CM45"/>
    <mergeCell ref="A47:Y47"/>
    <mergeCell ref="AH47:CM47"/>
    <mergeCell ref="A48:Y48"/>
    <mergeCell ref="AH48:CM48"/>
    <mergeCell ref="I40:J40"/>
  </mergeCells>
  <phoneticPr fontId="21" type="noConversion"/>
  <pageMargins left="0.59055118110236227" right="0.51181102362204722" top="0.78740157480314965" bottom="0.31496062992125984" header="0.19685039370078741" footer="0.19685039370078741"/>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dimension ref="A1:M9"/>
  <sheetViews>
    <sheetView tabSelected="1" workbookViewId="0">
      <selection activeCell="D17" sqref="D17"/>
    </sheetView>
  </sheetViews>
  <sheetFormatPr defaultRowHeight="14.4"/>
  <cols>
    <col min="3" max="3" width="52.5546875" customWidth="1"/>
    <col min="4" max="4" width="12.44140625" customWidth="1"/>
    <col min="5" max="5" width="16.109375" customWidth="1"/>
    <col min="6" max="7" width="11.6640625" customWidth="1"/>
    <col min="8" max="8" width="15.5546875" customWidth="1"/>
    <col min="9" max="9" width="11.44140625" customWidth="1"/>
    <col min="10" max="10" width="11.33203125" customWidth="1"/>
    <col min="11" max="11" width="15" customWidth="1"/>
    <col min="12" max="12" width="16" customWidth="1"/>
    <col min="13" max="13" width="15.5546875" customWidth="1"/>
  </cols>
  <sheetData>
    <row r="1" spans="1:13" ht="68.25" customHeight="1">
      <c r="A1" s="85"/>
      <c r="B1" s="86" t="s">
        <v>93</v>
      </c>
      <c r="C1" s="86" t="s">
        <v>268</v>
      </c>
      <c r="D1" s="249" t="s">
        <v>269</v>
      </c>
      <c r="E1" s="249"/>
      <c r="F1" s="250" t="s">
        <v>270</v>
      </c>
      <c r="G1" s="250"/>
      <c r="H1" s="250"/>
      <c r="I1" s="250" t="s">
        <v>271</v>
      </c>
      <c r="J1" s="250"/>
      <c r="K1" s="250"/>
      <c r="L1" s="87" t="s">
        <v>272</v>
      </c>
    </row>
    <row r="2" spans="1:13" ht="29.25" customHeight="1">
      <c r="A2" s="85"/>
      <c r="B2" s="86"/>
      <c r="C2" s="86"/>
      <c r="D2" s="88" t="s">
        <v>273</v>
      </c>
      <c r="E2" s="88" t="s">
        <v>274</v>
      </c>
      <c r="F2" s="88" t="s">
        <v>273</v>
      </c>
      <c r="G2" s="88" t="s">
        <v>275</v>
      </c>
      <c r="H2" s="88" t="s">
        <v>276</v>
      </c>
      <c r="I2" s="88" t="s">
        <v>273</v>
      </c>
      <c r="J2" s="88" t="s">
        <v>275</v>
      </c>
      <c r="K2" s="88" t="s">
        <v>276</v>
      </c>
      <c r="L2" s="89"/>
    </row>
    <row r="3" spans="1:13" ht="26.4">
      <c r="B3" s="90"/>
      <c r="C3" s="91" t="s">
        <v>277</v>
      </c>
      <c r="D3" s="94"/>
      <c r="E3" s="95">
        <f>SUM(E4:E9)</f>
        <v>3112444.9400000004</v>
      </c>
      <c r="F3" s="96"/>
      <c r="G3" s="96"/>
      <c r="H3" s="95">
        <f>SUM(H4:H9)</f>
        <v>3738127.0297231609</v>
      </c>
      <c r="I3" s="94"/>
      <c r="J3" s="94"/>
      <c r="K3" s="95">
        <f>SUM(K4:K9)</f>
        <v>2939900.0038000001</v>
      </c>
      <c r="L3" s="97">
        <v>2939900</v>
      </c>
      <c r="M3" s="99">
        <f>L3-K3</f>
        <v>-3.8000000640749931E-3</v>
      </c>
    </row>
    <row r="4" spans="1:13">
      <c r="B4" s="92"/>
      <c r="C4" s="93" t="s">
        <v>278</v>
      </c>
      <c r="D4" s="100">
        <v>887.7646206819129</v>
      </c>
      <c r="E4" s="100">
        <v>1914320.94</v>
      </c>
      <c r="F4" s="100">
        <v>887.7646206819129</v>
      </c>
      <c r="G4" s="100">
        <v>2408.3000000000002</v>
      </c>
      <c r="H4" s="100">
        <v>2138003.5359882512</v>
      </c>
      <c r="I4" s="100">
        <v>698.19</v>
      </c>
      <c r="J4" s="100">
        <v>2408.3000000000002</v>
      </c>
      <c r="K4" s="100">
        <f>1681450.977+10.44</f>
        <v>1681461.4169999999</v>
      </c>
      <c r="L4" s="98"/>
    </row>
    <row r="5" spans="1:13">
      <c r="B5" s="92"/>
      <c r="C5" s="93" t="s">
        <v>279</v>
      </c>
      <c r="D5" s="100">
        <v>42.440583000000004</v>
      </c>
      <c r="E5" s="100">
        <v>1642.75</v>
      </c>
      <c r="F5" s="100">
        <v>42.440583000000004</v>
      </c>
      <c r="G5" s="100">
        <v>42.77</v>
      </c>
      <c r="H5" s="100">
        <v>1815.1837349100003</v>
      </c>
      <c r="I5" s="100">
        <v>33.380000000000003</v>
      </c>
      <c r="J5" s="100">
        <v>42.77</v>
      </c>
      <c r="K5" s="100">
        <v>1427.6626000000001</v>
      </c>
      <c r="L5" s="98"/>
    </row>
    <row r="6" spans="1:13">
      <c r="B6" s="92"/>
      <c r="C6" s="93" t="s">
        <v>280</v>
      </c>
      <c r="D6" s="100">
        <v>171540</v>
      </c>
      <c r="E6" s="100">
        <v>890643.37</v>
      </c>
      <c r="F6" s="100">
        <v>171540</v>
      </c>
      <c r="G6" s="100">
        <v>6.8</v>
      </c>
      <c r="H6" s="100">
        <v>1166472</v>
      </c>
      <c r="I6" s="100">
        <v>134909.93</v>
      </c>
      <c r="J6" s="100">
        <v>6.8</v>
      </c>
      <c r="K6" s="100">
        <v>917387.52399999998</v>
      </c>
      <c r="L6" s="98"/>
    </row>
    <row r="7" spans="1:13">
      <c r="B7" s="92"/>
      <c r="C7" s="93" t="s">
        <v>281</v>
      </c>
      <c r="D7" s="100">
        <v>5743</v>
      </c>
      <c r="E7" s="100">
        <v>139126.20000000001</v>
      </c>
      <c r="F7" s="100">
        <v>5743</v>
      </c>
      <c r="G7" s="100">
        <v>26.57</v>
      </c>
      <c r="H7" s="100">
        <v>152591.51</v>
      </c>
      <c r="I7" s="100">
        <v>4516.66</v>
      </c>
      <c r="J7" s="100">
        <v>26.57</v>
      </c>
      <c r="K7" s="100">
        <v>120007.6562</v>
      </c>
      <c r="L7" s="98"/>
    </row>
    <row r="8" spans="1:13">
      <c r="B8" s="92"/>
      <c r="C8" s="93" t="s">
        <v>282</v>
      </c>
      <c r="D8" s="100">
        <v>5454</v>
      </c>
      <c r="E8" s="100">
        <v>166711.67999999999</v>
      </c>
      <c r="F8" s="100">
        <v>5454</v>
      </c>
      <c r="G8" s="100">
        <v>34.130000000000003</v>
      </c>
      <c r="H8" s="100">
        <v>186145.02000000002</v>
      </c>
      <c r="I8" s="100">
        <v>4289.37</v>
      </c>
      <c r="J8" s="100">
        <v>34.130000000000003</v>
      </c>
      <c r="K8" s="100">
        <v>146396.19810000001</v>
      </c>
      <c r="L8" s="98"/>
    </row>
    <row r="9" spans="1:13">
      <c r="B9" s="92"/>
      <c r="C9" s="93" t="s">
        <v>283</v>
      </c>
      <c r="D9" s="100"/>
      <c r="E9" s="100"/>
      <c r="F9" s="100">
        <v>5454</v>
      </c>
      <c r="G9" s="100">
        <v>17.07</v>
      </c>
      <c r="H9" s="100">
        <v>93099.78</v>
      </c>
      <c r="I9" s="100">
        <v>4289.37</v>
      </c>
      <c r="J9" s="100">
        <v>17.07</v>
      </c>
      <c r="K9" s="100">
        <v>73219.545899999997</v>
      </c>
      <c r="L9" s="98"/>
    </row>
  </sheetData>
  <mergeCells count="3">
    <mergeCell ref="D1:E1"/>
    <mergeCell ref="F1:H1"/>
    <mergeCell ref="I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Лист4"/>
  <dimension ref="A1:I61"/>
  <sheetViews>
    <sheetView view="pageBreakPreview" zoomScale="85" zoomScaleSheetLayoutView="85" workbookViewId="0">
      <selection activeCell="B9" sqref="B9"/>
    </sheetView>
  </sheetViews>
  <sheetFormatPr defaultColWidth="9.109375" defaultRowHeight="14.4"/>
  <cols>
    <col min="1" max="1" width="13.33203125" style="3" customWidth="1"/>
    <col min="2" max="2" width="42.88671875" style="3" customWidth="1"/>
    <col min="3" max="4" width="9.109375" style="3"/>
    <col min="5" max="5" width="10.33203125" style="3" customWidth="1"/>
    <col min="6" max="16384" width="9.109375" style="3"/>
  </cols>
  <sheetData>
    <row r="1" spans="1:9" ht="15.6">
      <c r="A1" s="260" t="s">
        <v>125</v>
      </c>
      <c r="B1" s="260"/>
      <c r="C1" s="260"/>
      <c r="D1" s="260"/>
    </row>
    <row r="2" spans="1:9">
      <c r="A2" s="20"/>
    </row>
    <row r="3" spans="1:9" ht="15" thickBot="1">
      <c r="A3" s="21"/>
    </row>
    <row r="4" spans="1:9" ht="15" thickBot="1">
      <c r="A4" s="253" t="s">
        <v>93</v>
      </c>
      <c r="B4" s="253" t="s">
        <v>19</v>
      </c>
      <c r="C4" s="253" t="s">
        <v>94</v>
      </c>
      <c r="D4" s="253" t="s">
        <v>95</v>
      </c>
      <c r="E4" s="112" t="s">
        <v>96</v>
      </c>
      <c r="F4" s="255" t="s">
        <v>23</v>
      </c>
      <c r="G4" s="256"/>
      <c r="H4" s="256"/>
      <c r="I4" s="257"/>
    </row>
    <row r="5" spans="1:9" ht="63.6" thickBot="1">
      <c r="A5" s="254"/>
      <c r="B5" s="254"/>
      <c r="C5" s="254"/>
      <c r="D5" s="254"/>
      <c r="E5" s="114"/>
      <c r="F5" s="22" t="s">
        <v>139</v>
      </c>
      <c r="G5" s="23" t="s">
        <v>140</v>
      </c>
      <c r="H5" s="23" t="s">
        <v>141</v>
      </c>
      <c r="I5" s="23" t="s">
        <v>25</v>
      </c>
    </row>
    <row r="6" spans="1:9" ht="15" thickBot="1">
      <c r="A6" s="24">
        <v>1</v>
      </c>
      <c r="B6" s="22">
        <v>2</v>
      </c>
      <c r="C6" s="22">
        <v>3</v>
      </c>
      <c r="D6" s="22">
        <v>4</v>
      </c>
      <c r="E6" s="22">
        <v>5</v>
      </c>
      <c r="F6" s="22">
        <v>6</v>
      </c>
      <c r="G6" s="22">
        <v>7</v>
      </c>
      <c r="H6" s="22">
        <v>8</v>
      </c>
      <c r="I6" s="22">
        <v>9</v>
      </c>
    </row>
    <row r="7" spans="1:9" ht="29.4" thickBot="1">
      <c r="A7" s="24">
        <v>1</v>
      </c>
      <c r="B7" s="25" t="s">
        <v>97</v>
      </c>
      <c r="C7" s="22">
        <v>26000</v>
      </c>
      <c r="D7" s="22" t="s">
        <v>34</v>
      </c>
      <c r="E7" s="26"/>
      <c r="F7" s="26"/>
      <c r="G7" s="26"/>
      <c r="H7" s="26"/>
      <c r="I7" s="26"/>
    </row>
    <row r="8" spans="1:9">
      <c r="A8" s="258" t="s">
        <v>126</v>
      </c>
      <c r="B8" s="27" t="s">
        <v>37</v>
      </c>
      <c r="C8" s="253">
        <v>26100</v>
      </c>
      <c r="D8" s="253" t="s">
        <v>34</v>
      </c>
      <c r="E8" s="251"/>
      <c r="F8" s="251"/>
      <c r="G8" s="251"/>
      <c r="H8" s="251"/>
      <c r="I8" s="251"/>
    </row>
    <row r="9" spans="1:9" ht="177" thickBot="1">
      <c r="A9" s="259"/>
      <c r="B9" s="28" t="s">
        <v>133</v>
      </c>
      <c r="C9" s="254"/>
      <c r="D9" s="254"/>
      <c r="E9" s="252"/>
      <c r="F9" s="252"/>
      <c r="G9" s="252"/>
      <c r="H9" s="252"/>
      <c r="I9" s="252"/>
    </row>
    <row r="10" spans="1:9" ht="51" thickBot="1">
      <c r="A10" s="29" t="s">
        <v>127</v>
      </c>
      <c r="B10" s="28" t="s">
        <v>134</v>
      </c>
      <c r="C10" s="22">
        <v>26200</v>
      </c>
      <c r="D10" s="22" t="s">
        <v>34</v>
      </c>
      <c r="E10" s="26"/>
      <c r="F10" s="26"/>
      <c r="G10" s="26"/>
      <c r="H10" s="26"/>
      <c r="I10" s="26"/>
    </row>
    <row r="11" spans="1:9" ht="51" thickBot="1">
      <c r="A11" s="29" t="s">
        <v>128</v>
      </c>
      <c r="B11" s="28" t="s">
        <v>135</v>
      </c>
      <c r="C11" s="22">
        <v>26300</v>
      </c>
      <c r="D11" s="22" t="s">
        <v>34</v>
      </c>
      <c r="E11" s="26"/>
      <c r="F11" s="26"/>
      <c r="G11" s="26"/>
      <c r="H11" s="26"/>
      <c r="I11" s="26"/>
    </row>
    <row r="12" spans="1:9">
      <c r="A12" s="258" t="s">
        <v>129</v>
      </c>
      <c r="B12" s="30" t="s">
        <v>37</v>
      </c>
      <c r="C12" s="253">
        <v>26310</v>
      </c>
      <c r="D12" s="253" t="s">
        <v>99</v>
      </c>
      <c r="E12" s="253" t="s">
        <v>99</v>
      </c>
      <c r="F12" s="251"/>
      <c r="G12" s="251"/>
      <c r="H12" s="251"/>
      <c r="I12" s="251"/>
    </row>
    <row r="13" spans="1:9" ht="29.4" thickBot="1">
      <c r="A13" s="259"/>
      <c r="B13" s="31" t="s">
        <v>98</v>
      </c>
      <c r="C13" s="254"/>
      <c r="D13" s="254"/>
      <c r="E13" s="254"/>
      <c r="F13" s="252"/>
      <c r="G13" s="252"/>
      <c r="H13" s="252"/>
      <c r="I13" s="252"/>
    </row>
    <row r="14" spans="1:9" ht="15" thickBot="1">
      <c r="A14" s="29"/>
      <c r="B14" s="32" t="s">
        <v>100</v>
      </c>
      <c r="C14" s="22" t="s">
        <v>101</v>
      </c>
      <c r="D14" s="22"/>
      <c r="E14" s="22"/>
      <c r="F14" s="26"/>
      <c r="G14" s="26"/>
      <c r="H14" s="26"/>
      <c r="I14" s="26"/>
    </row>
    <row r="15" spans="1:9">
      <c r="A15" s="258" t="s">
        <v>130</v>
      </c>
      <c r="B15" s="33" t="s">
        <v>102</v>
      </c>
      <c r="C15" s="253">
        <v>26320</v>
      </c>
      <c r="D15" s="253" t="s">
        <v>99</v>
      </c>
      <c r="E15" s="253" t="s">
        <v>99</v>
      </c>
      <c r="F15" s="251"/>
      <c r="G15" s="251"/>
      <c r="H15" s="251"/>
      <c r="I15" s="251"/>
    </row>
    <row r="16" spans="1:9" ht="15" thickBot="1">
      <c r="A16" s="259"/>
      <c r="B16" s="34" t="s">
        <v>103</v>
      </c>
      <c r="C16" s="254"/>
      <c r="D16" s="254"/>
      <c r="E16" s="254"/>
      <c r="F16" s="252"/>
      <c r="G16" s="252"/>
      <c r="H16" s="252"/>
      <c r="I16" s="252"/>
    </row>
    <row r="17" spans="1:9" ht="51" thickBot="1">
      <c r="A17" s="29" t="s">
        <v>131</v>
      </c>
      <c r="B17" s="28" t="s">
        <v>136</v>
      </c>
      <c r="C17" s="22">
        <v>26400</v>
      </c>
      <c r="D17" s="22" t="s">
        <v>34</v>
      </c>
      <c r="E17" s="26"/>
      <c r="F17" s="26"/>
      <c r="G17" s="26"/>
      <c r="H17" s="26"/>
      <c r="I17" s="26"/>
    </row>
    <row r="18" spans="1:9">
      <c r="A18" s="258" t="s">
        <v>132</v>
      </c>
      <c r="B18" s="30" t="s">
        <v>37</v>
      </c>
      <c r="C18" s="253">
        <v>26410</v>
      </c>
      <c r="D18" s="253" t="s">
        <v>34</v>
      </c>
      <c r="E18" s="251"/>
      <c r="F18" s="251"/>
      <c r="G18" s="251"/>
      <c r="H18" s="251"/>
      <c r="I18" s="251"/>
    </row>
    <row r="19" spans="1:9" ht="38.4" thickBot="1">
      <c r="A19" s="259"/>
      <c r="B19" s="34" t="s">
        <v>104</v>
      </c>
      <c r="C19" s="254"/>
      <c r="D19" s="254"/>
      <c r="E19" s="252"/>
      <c r="F19" s="252"/>
      <c r="G19" s="252"/>
      <c r="H19" s="252"/>
      <c r="I19" s="252"/>
    </row>
    <row r="20" spans="1:9">
      <c r="A20" s="258" t="s">
        <v>105</v>
      </c>
      <c r="B20" s="35" t="s">
        <v>37</v>
      </c>
      <c r="C20" s="253">
        <v>26411</v>
      </c>
      <c r="D20" s="253" t="s">
        <v>34</v>
      </c>
      <c r="E20" s="251"/>
      <c r="F20" s="251"/>
      <c r="G20" s="251"/>
      <c r="H20" s="251"/>
      <c r="I20" s="251"/>
    </row>
    <row r="21" spans="1:9" ht="29.4" thickBot="1">
      <c r="A21" s="259"/>
      <c r="B21" s="32" t="s">
        <v>98</v>
      </c>
      <c r="C21" s="254"/>
      <c r="D21" s="254"/>
      <c r="E21" s="252"/>
      <c r="F21" s="252"/>
      <c r="G21" s="252"/>
      <c r="H21" s="252"/>
      <c r="I21" s="252"/>
    </row>
    <row r="22" spans="1:9" ht="25.8" thickBot="1">
      <c r="A22" s="29" t="s">
        <v>106</v>
      </c>
      <c r="B22" s="36" t="s">
        <v>137</v>
      </c>
      <c r="C22" s="22">
        <v>26412</v>
      </c>
      <c r="D22" s="22" t="s">
        <v>34</v>
      </c>
      <c r="E22" s="26"/>
      <c r="F22" s="26"/>
      <c r="G22" s="26"/>
      <c r="H22" s="26"/>
      <c r="I22" s="26"/>
    </row>
    <row r="23" spans="1:9" ht="58.2" thickBot="1">
      <c r="A23" s="29">
        <v>37347</v>
      </c>
      <c r="B23" s="31" t="s">
        <v>107</v>
      </c>
      <c r="C23" s="22">
        <v>26420</v>
      </c>
      <c r="D23" s="22" t="s">
        <v>34</v>
      </c>
      <c r="E23" s="26"/>
      <c r="F23" s="26"/>
      <c r="G23" s="26"/>
      <c r="H23" s="26"/>
      <c r="I23" s="26"/>
    </row>
    <row r="24" spans="1:9">
      <c r="A24" s="258" t="s">
        <v>108</v>
      </c>
      <c r="B24" s="35" t="s">
        <v>37</v>
      </c>
      <c r="C24" s="253">
        <v>26421</v>
      </c>
      <c r="D24" s="253" t="s">
        <v>34</v>
      </c>
      <c r="E24" s="251"/>
      <c r="F24" s="251"/>
      <c r="G24" s="251"/>
      <c r="H24" s="251"/>
      <c r="I24" s="251"/>
    </row>
    <row r="25" spans="1:9" ht="29.4" thickBot="1">
      <c r="A25" s="259"/>
      <c r="B25" s="32" t="s">
        <v>98</v>
      </c>
      <c r="C25" s="254"/>
      <c r="D25" s="254"/>
      <c r="E25" s="252"/>
      <c r="F25" s="252"/>
      <c r="G25" s="252"/>
      <c r="H25" s="252"/>
      <c r="I25" s="252"/>
    </row>
    <row r="26" spans="1:9" ht="15" thickBot="1">
      <c r="A26" s="29"/>
      <c r="B26" s="32" t="s">
        <v>100</v>
      </c>
      <c r="C26" s="22" t="s">
        <v>109</v>
      </c>
      <c r="D26" s="22" t="s">
        <v>99</v>
      </c>
      <c r="E26" s="26"/>
      <c r="F26" s="26"/>
      <c r="G26" s="26"/>
      <c r="H26" s="26"/>
      <c r="I26" s="26"/>
    </row>
    <row r="27" spans="1:9" ht="25.8" thickBot="1">
      <c r="A27" s="29" t="s">
        <v>110</v>
      </c>
      <c r="B27" s="36" t="s">
        <v>137</v>
      </c>
      <c r="C27" s="22">
        <v>26422</v>
      </c>
      <c r="D27" s="22" t="s">
        <v>34</v>
      </c>
      <c r="E27" s="26"/>
      <c r="F27" s="26"/>
      <c r="G27" s="26"/>
      <c r="H27" s="26"/>
      <c r="I27" s="26"/>
    </row>
    <row r="28" spans="1:9" ht="29.4" thickBot="1">
      <c r="A28" s="29">
        <v>37712</v>
      </c>
      <c r="B28" s="31" t="s">
        <v>111</v>
      </c>
      <c r="C28" s="22">
        <v>26430</v>
      </c>
      <c r="D28" s="22" t="s">
        <v>34</v>
      </c>
      <c r="E28" s="26"/>
      <c r="F28" s="26"/>
      <c r="G28" s="26"/>
      <c r="H28" s="26"/>
      <c r="I28" s="26"/>
    </row>
    <row r="29" spans="1:9" ht="15" thickBot="1">
      <c r="A29" s="29"/>
      <c r="B29" s="32" t="s">
        <v>100</v>
      </c>
      <c r="C29" s="22" t="s">
        <v>112</v>
      </c>
      <c r="D29" s="22" t="s">
        <v>99</v>
      </c>
      <c r="E29" s="26"/>
      <c r="F29" s="26"/>
      <c r="G29" s="26"/>
      <c r="H29" s="26"/>
      <c r="I29" s="26"/>
    </row>
    <row r="30" spans="1:9" ht="25.8" thickBot="1">
      <c r="A30" s="29">
        <v>38078</v>
      </c>
      <c r="B30" s="34" t="s">
        <v>113</v>
      </c>
      <c r="C30" s="22">
        <v>26440</v>
      </c>
      <c r="D30" s="22" t="s">
        <v>34</v>
      </c>
      <c r="E30" s="26"/>
      <c r="F30" s="26"/>
      <c r="G30" s="26"/>
      <c r="H30" s="26"/>
      <c r="I30" s="26"/>
    </row>
    <row r="31" spans="1:9">
      <c r="A31" s="258" t="s">
        <v>114</v>
      </c>
      <c r="B31" s="35" t="s">
        <v>37</v>
      </c>
      <c r="C31" s="253">
        <v>26441</v>
      </c>
      <c r="D31" s="253" t="s">
        <v>34</v>
      </c>
      <c r="E31" s="251"/>
      <c r="F31" s="251"/>
      <c r="G31" s="251"/>
      <c r="H31" s="251"/>
      <c r="I31" s="251"/>
    </row>
    <row r="32" spans="1:9" ht="29.4" thickBot="1">
      <c r="A32" s="259"/>
      <c r="B32" s="32" t="s">
        <v>98</v>
      </c>
      <c r="C32" s="254"/>
      <c r="D32" s="254"/>
      <c r="E32" s="252"/>
      <c r="F32" s="252"/>
      <c r="G32" s="252"/>
      <c r="H32" s="252"/>
      <c r="I32" s="252"/>
    </row>
    <row r="33" spans="1:9" ht="25.8" thickBot="1">
      <c r="A33" s="29" t="s">
        <v>115</v>
      </c>
      <c r="B33" s="36" t="s">
        <v>137</v>
      </c>
      <c r="C33" s="22">
        <v>26442</v>
      </c>
      <c r="D33" s="22" t="s">
        <v>34</v>
      </c>
      <c r="E33" s="26"/>
      <c r="F33" s="26"/>
      <c r="G33" s="26"/>
      <c r="H33" s="26"/>
      <c r="I33" s="26"/>
    </row>
    <row r="34" spans="1:9" ht="25.8" thickBot="1">
      <c r="A34" s="29">
        <v>38443</v>
      </c>
      <c r="B34" s="34" t="s">
        <v>116</v>
      </c>
      <c r="C34" s="22">
        <v>26450</v>
      </c>
      <c r="D34" s="22" t="s">
        <v>34</v>
      </c>
      <c r="E34" s="26"/>
      <c r="F34" s="26"/>
      <c r="G34" s="26"/>
      <c r="H34" s="26"/>
      <c r="I34" s="26"/>
    </row>
    <row r="35" spans="1:9">
      <c r="A35" s="258" t="s">
        <v>117</v>
      </c>
      <c r="B35" s="77" t="s">
        <v>37</v>
      </c>
      <c r="C35" s="261">
        <v>26451</v>
      </c>
      <c r="D35" s="253" t="s">
        <v>34</v>
      </c>
      <c r="E35" s="251"/>
      <c r="F35" s="251"/>
      <c r="G35" s="251"/>
      <c r="H35" s="251"/>
      <c r="I35" s="251"/>
    </row>
    <row r="36" spans="1:9" ht="29.4" thickBot="1">
      <c r="A36" s="259"/>
      <c r="B36" s="76" t="s">
        <v>98</v>
      </c>
      <c r="C36" s="262"/>
      <c r="D36" s="254"/>
      <c r="E36" s="252"/>
      <c r="F36" s="252"/>
      <c r="G36" s="252"/>
      <c r="H36" s="252"/>
      <c r="I36" s="252"/>
    </row>
    <row r="37" spans="1:9" ht="15" thickBot="1">
      <c r="A37" s="29"/>
      <c r="B37" s="76" t="s">
        <v>100</v>
      </c>
      <c r="C37" s="73" t="s">
        <v>118</v>
      </c>
      <c r="D37" s="22" t="s">
        <v>99</v>
      </c>
      <c r="E37" s="26"/>
      <c r="F37" s="26"/>
      <c r="G37" s="26"/>
      <c r="H37" s="26"/>
      <c r="I37" s="26"/>
    </row>
    <row r="38" spans="1:9" ht="29.4" thickBot="1">
      <c r="A38" s="29" t="s">
        <v>119</v>
      </c>
      <c r="B38" s="76" t="s">
        <v>120</v>
      </c>
      <c r="C38" s="73">
        <v>26452</v>
      </c>
      <c r="D38" s="22" t="s">
        <v>34</v>
      </c>
      <c r="E38" s="26"/>
      <c r="F38" s="26"/>
      <c r="G38" s="26"/>
      <c r="H38" s="26"/>
      <c r="I38" s="26"/>
    </row>
    <row r="39" spans="1:9" ht="51" thickBot="1">
      <c r="A39" s="29">
        <v>2</v>
      </c>
      <c r="B39" s="75" t="s">
        <v>138</v>
      </c>
      <c r="C39" s="73">
        <v>26500</v>
      </c>
      <c r="D39" s="22" t="s">
        <v>34</v>
      </c>
      <c r="E39" s="26"/>
      <c r="F39" s="26"/>
      <c r="G39" s="26"/>
      <c r="H39" s="26"/>
      <c r="I39" s="26"/>
    </row>
    <row r="40" spans="1:9" ht="15" thickBot="1">
      <c r="A40" s="29"/>
      <c r="B40" s="72" t="s">
        <v>121</v>
      </c>
      <c r="C40" s="73">
        <v>26510</v>
      </c>
      <c r="D40" s="26"/>
      <c r="E40" s="26"/>
      <c r="F40" s="26"/>
      <c r="G40" s="26"/>
      <c r="H40" s="26"/>
      <c r="I40" s="26"/>
    </row>
    <row r="41" spans="1:9" ht="58.2" thickBot="1">
      <c r="A41" s="29">
        <v>3</v>
      </c>
      <c r="B41" s="74" t="s">
        <v>122</v>
      </c>
      <c r="C41" s="73">
        <v>26600</v>
      </c>
      <c r="D41" s="22" t="s">
        <v>34</v>
      </c>
      <c r="E41" s="26"/>
      <c r="F41" s="26"/>
      <c r="G41" s="26"/>
      <c r="H41" s="26"/>
      <c r="I41" s="26"/>
    </row>
    <row r="42" spans="1:9" ht="15" thickBot="1">
      <c r="A42" s="24"/>
      <c r="B42" s="72" t="s">
        <v>121</v>
      </c>
      <c r="C42" s="73">
        <v>26610</v>
      </c>
      <c r="D42" s="26"/>
      <c r="E42" s="26"/>
      <c r="F42" s="26"/>
      <c r="G42" s="26"/>
      <c r="H42" s="26"/>
      <c r="I42" s="26"/>
    </row>
    <row r="43" spans="1:9">
      <c r="A43" s="21"/>
    </row>
    <row r="44" spans="1:9">
      <c r="A44" s="37"/>
    </row>
    <row r="45" spans="1:9">
      <c r="A45" s="37"/>
    </row>
    <row r="46" spans="1:9">
      <c r="A46" s="37"/>
    </row>
    <row r="47" spans="1:9">
      <c r="A47" s="37"/>
    </row>
    <row r="48" spans="1:9">
      <c r="A48" s="37"/>
    </row>
    <row r="49" spans="1:1">
      <c r="A49" s="37"/>
    </row>
    <row r="50" spans="1:1">
      <c r="A50" s="38"/>
    </row>
    <row r="51" spans="1:1">
      <c r="A51" s="37"/>
    </row>
    <row r="52" spans="1:1">
      <c r="A52" s="37"/>
    </row>
    <row r="53" spans="1:1">
      <c r="A53" s="37"/>
    </row>
    <row r="54" spans="1:1">
      <c r="A54" s="37"/>
    </row>
    <row r="55" spans="1:1">
      <c r="A55" s="37"/>
    </row>
    <row r="56" spans="1:1">
      <c r="A56" s="37"/>
    </row>
    <row r="57" spans="1:1">
      <c r="A57" s="37"/>
    </row>
    <row r="58" spans="1:1">
      <c r="A58" s="38"/>
    </row>
    <row r="59" spans="1:1">
      <c r="A59" s="37"/>
    </row>
    <row r="60" spans="1:1">
      <c r="A60" s="37"/>
    </row>
    <row r="61" spans="1:1">
      <c r="A61" s="37"/>
    </row>
  </sheetData>
  <mergeCells count="71">
    <mergeCell ref="A1:D1"/>
    <mergeCell ref="H31:H32"/>
    <mergeCell ref="I31:I32"/>
    <mergeCell ref="A35:A36"/>
    <mergeCell ref="C35:C36"/>
    <mergeCell ref="D35:D36"/>
    <mergeCell ref="E35:E36"/>
    <mergeCell ref="F35:F36"/>
    <mergeCell ref="G35:G36"/>
    <mergeCell ref="H35:H36"/>
    <mergeCell ref="I35:I36"/>
    <mergeCell ref="A31:A32"/>
    <mergeCell ref="C31:C32"/>
    <mergeCell ref="D31:D32"/>
    <mergeCell ref="E31:E32"/>
    <mergeCell ref="F31:F32"/>
    <mergeCell ref="G31:G32"/>
    <mergeCell ref="H20:H21"/>
    <mergeCell ref="I20:I21"/>
    <mergeCell ref="A24:A25"/>
    <mergeCell ref="C24:C25"/>
    <mergeCell ref="D24:D25"/>
    <mergeCell ref="E24:E25"/>
    <mergeCell ref="F24:F25"/>
    <mergeCell ref="G24:G25"/>
    <mergeCell ref="H24:H25"/>
    <mergeCell ref="I24:I25"/>
    <mergeCell ref="A20:A21"/>
    <mergeCell ref="C20:C21"/>
    <mergeCell ref="D20:D21"/>
    <mergeCell ref="E20:E21"/>
    <mergeCell ref="F20:F21"/>
    <mergeCell ref="G20:G21"/>
    <mergeCell ref="H15:H16"/>
    <mergeCell ref="I15:I16"/>
    <mergeCell ref="A18:A19"/>
    <mergeCell ref="C18:C19"/>
    <mergeCell ref="D18:D19"/>
    <mergeCell ref="E18:E19"/>
    <mergeCell ref="F18:F19"/>
    <mergeCell ref="G18:G19"/>
    <mergeCell ref="H18:H19"/>
    <mergeCell ref="I18:I19"/>
    <mergeCell ref="A15:A16"/>
    <mergeCell ref="C15:C16"/>
    <mergeCell ref="D15:D16"/>
    <mergeCell ref="E15:E16"/>
    <mergeCell ref="F15:F16"/>
    <mergeCell ref="G15:G16"/>
    <mergeCell ref="H8:H9"/>
    <mergeCell ref="I8:I9"/>
    <mergeCell ref="A12:A13"/>
    <mergeCell ref="C12:C13"/>
    <mergeCell ref="D12:D13"/>
    <mergeCell ref="E12:E13"/>
    <mergeCell ref="F12:F13"/>
    <mergeCell ref="G12:G13"/>
    <mergeCell ref="H12:H13"/>
    <mergeCell ref="I12:I13"/>
    <mergeCell ref="A8:A9"/>
    <mergeCell ref="C8:C9"/>
    <mergeCell ref="D8:D9"/>
    <mergeCell ref="E8:E9"/>
    <mergeCell ref="F8:F9"/>
    <mergeCell ref="G8:G9"/>
    <mergeCell ref="A4:A5"/>
    <mergeCell ref="B4:B5"/>
    <mergeCell ref="C4:C5"/>
    <mergeCell ref="D4:D5"/>
    <mergeCell ref="E4:E5"/>
    <mergeCell ref="F4:I4"/>
  </mergeCells>
  <hyperlinks>
    <hyperlink ref="E4" location="Par1299" tooltip="    &lt;10&gt;  Плановые  показатели  выплат  на закупку товаров, работ, услуг по" display="Par1299"/>
    <hyperlink ref="B7" location="Par1299" tooltip="    &lt;10&gt;  Плановые  показатели  выплат  на закупку товаров, работ, услуг по" display="Par1299"/>
    <hyperlink ref="B13" r:id="rId1" display="consultantplus://offline/ref=96503A392D9AAE9E5475C55E7A4B1E15D5D01A8B86168B1595B359BCEBBFA1C9B869F7BF85113087C822583138LAo9I"/>
    <hyperlink ref="B14" r:id="rId2" display="consultantplus://offline/ref=96503A392D9AAE9E5475C55E7A4B1E15D5D11B8885118B1595B359BCEBBFA1C9AA69AFBA87187AD68E69573138B64CD29DE5F4C1LBo5I"/>
    <hyperlink ref="B15" r:id="rId3" display="consultantplus://offline/ref=96503A392D9AAE9E5475C55E7A4B1E15D5D21D82831A8B1595B359BCEBBFA1C9B869F7BF85113087C822583138LAo9I"/>
    <hyperlink ref="B21" r:id="rId4" tooltip="Федеральный закон от 05.04.2013 N 44-ФЗ (ред. от 30.12.2020) &quot;О контрактной системе в сфере закупок товаров, работ, услуг для обеспечения государственных и муниципальных нужд&quot; (с изм. и доп., вступ. в силу с 01.01.2021)_x000b_{КонсультантПлюс}" display="consultantplus://offline/ref=690E23110437069A19FC6D4A6465679996D5C6A3B96B2803690C584C3F3307D4021B207CC3DCBD3CFF0786858Ar733H"/>
    <hyperlink ref="B23" r:id="rId5" tooltip="&quot;Бюджетный кодекс Российской Федерации&quot; от 31.07.1998 N 145-ФЗ (ред. от 22.12.2020) (с изм. и доп., вступ. в силу с 01.01.2021)_x000b_{КонсультантПлюс}" display="consultantplus://offline/ref=690E23110437069A19FC6D4A6465679996D5C5AAB8692803690C584C3F3307D4101B7870C1D9A23FFA12D0D4CC270E6248E715D30ED52E20r337H"/>
    <hyperlink ref="B25" r:id="rId6" tooltip="Федеральный закон от 05.04.2013 N 44-ФЗ (ред. от 30.12.2020) &quot;О контрактной системе в сфере закупок товаров, работ, услуг для обеспечения государственных и муниципальных нужд&quot; (с изм. и доп., вступ. в силу с 01.01.2021)_x000b_{КонсультантПлюс}" display="consultantplus://offline/ref=690E23110437069A19FC6D4A6465679996D5C6A3B96B2803690C584C3F3307D4021B207CC3DCBD3CFF0786858Ar733H"/>
    <hyperlink ref="B26" r:id="rId7" display="consultantplus://offline/ref=620C58DE6BAA3DE3E94CE457BBB35098EC54C0EED53364DA52D5097EF8B45989D6BE7B8347DC8EF9F495A230F05701C5743B709B2Ar4I"/>
    <hyperlink ref="B28" location="Par1319" tooltip="    &lt;14&gt;  Указывается сумма закупок товаров, работ, услуг, осуществляемых в" display="Par1319"/>
    <hyperlink ref="B29" r:id="rId8" display="consultantplus://offline/ref=4C11D777457C83A64694146378CBDA47B8C7EF0FF965C1F0AF5510B1D89B5090450B48FE5CE1C9EC10BC90BEAF1000B765B95E28H2t6I"/>
    <hyperlink ref="B32" r:id="rId9" tooltip="Федеральный закон от 05.04.2013 N 44-ФЗ (ред. от 30.12.2020) &quot;О контрактной системе в сфере закупок товаров, работ, услуг для обеспечения государственных и муниципальных нужд&quot; (с изм. и доп., вступ. в силу с 01.01.2021)_x000b_{КонсультантПлюс}" display="consultantplus://offline/ref=690E23110437069A19FC6D4A6465679996D5C6A3B96B2803690C584C3F3307D4021B207CC3DCBD3CFF0786858Ar733H"/>
    <hyperlink ref="B36" r:id="rId10" tooltip="Федеральный закон от 05.04.2013 N 44-ФЗ (ред. от 30.12.2020) &quot;О контрактной системе в сфере закупок товаров, работ, услуг для обеспечения государственных и муниципальных нужд&quot; (с изм. и доп., вступ. в силу с 01.01.2021)_x000b_{КонсультантПлюс}" display="consultantplus://offline/ref=690E23110437069A19FC6D4A6465679996D5C6A3B96B2803690C584C3F3307D4021B207CC3DCBD3CFF0786858Ar733H"/>
    <hyperlink ref="B37" r:id="rId11" display="consultantplus://offline/ref=B1AA276EE701E2760FF80BC89D0B96421F2DFBF61188A7ABE3A5493CB696C596BE11908C3D819539013A433A334118233E4272FFP7v9I"/>
    <hyperlink ref="B38" r:id="rId12" tooltip="Федеральный закон от 18.07.2011 N 223-ФЗ (ред. от 22.12.2020) &quot;О закупках товаров, работ, услуг отдельными видами юридических лиц&quot; (с изм. и доп., вступ. в силу с 02.01.2021)_x000b_{КонсультантПлюс}" display="consultantplus://offline/ref=690E23110437069A19FC6D4A6465679996D7C1AABC672803690C584C3F3307D4021B207CC3DCBD3CFF0786858Ar733H"/>
    <hyperlink ref="B41" r:id="rId13" tooltip="Федеральный закон от 18.07.2011 N 223-ФЗ (ред. от 22.12.2020) &quot;О закупках товаров, работ, услуг отдельными видами юридических лиц&quot; (с изм. и доп., вступ. в силу с 02.01.2021)_x000b_{КонсультантПлюс}" display="consultantplus://offline/ref=690E23110437069A19FC6D4A6465679996D7C1AABC672803690C584C3F3307D4021B207CC3DCBD3CFF0786858Ar733H"/>
  </hyperlinks>
  <pageMargins left="0.7" right="0.7" top="0.75" bottom="0.75" header="0.3" footer="0.3"/>
  <pageSetup paperSize="9" scale="63"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ТИТУЛЬНЫЙ ЛИСТ</vt:lpstr>
      <vt:lpstr>РАЗДЕЛ 1</vt:lpstr>
      <vt:lpstr>РАЗДЕЛ 2</vt:lpstr>
      <vt:lpstr>коммуналка</vt:lpstr>
      <vt:lpstr>Лист3</vt:lpstr>
      <vt:lpstr>'РАЗДЕЛ 2'!Заголовки_для_печати</vt:lpstr>
      <vt:lpstr>Лист3!Область_печати</vt:lpstr>
      <vt:lpstr>'РАЗДЕЛ 2'!Область_печати</vt:lpstr>
      <vt:lpstr>'ТИТУЛЬНЫЙ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Галина Вячеславовна</cp:lastModifiedBy>
  <cp:lastPrinted>2024-01-18T07:46:38Z</cp:lastPrinted>
  <dcterms:created xsi:type="dcterms:W3CDTF">2015-06-05T18:19:34Z</dcterms:created>
  <dcterms:modified xsi:type="dcterms:W3CDTF">2024-01-18T07:47:14Z</dcterms:modified>
</cp:coreProperties>
</file>